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ssquartier Port Marian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'ssquartier Port Marianne'!$1:$2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'ssquartier Port Marianne'!$A$1:$V$352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C54"/>
  <c r="E54"/>
  <c r="F54"/>
  <c r="C55"/>
  <c r="E55"/>
  <c r="F55"/>
  <c r="G52" s="1"/>
  <c r="C56"/>
  <c r="E56"/>
  <c r="F56"/>
  <c r="C57"/>
  <c r="E57"/>
  <c r="F57"/>
  <c r="G53" s="1"/>
  <c r="G57"/>
  <c r="C58"/>
  <c r="E58"/>
  <c r="F58"/>
  <c r="G54" s="1"/>
  <c r="G58"/>
  <c r="C59"/>
  <c r="E59"/>
  <c r="F59"/>
  <c r="G56" s="1"/>
  <c r="G59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/>
  <c r="L234"/>
  <c r="B10" s="1"/>
  <c r="L235"/>
  <c r="K10" s="1"/>
  <c r="B236"/>
  <c r="C234" s="1"/>
  <c r="L236"/>
  <c r="U10" s="1"/>
  <c r="B245"/>
  <c r="C240" s="1"/>
  <c r="B255"/>
  <c r="C251" s="1"/>
  <c r="E265"/>
  <c r="E266"/>
  <c r="N275"/>
  <c r="N276"/>
  <c r="N277"/>
  <c r="N278"/>
  <c r="N279"/>
  <c r="M285"/>
  <c r="N282" s="1"/>
  <c r="G311"/>
  <c r="G312"/>
  <c r="G313"/>
  <c r="N283" l="1"/>
  <c r="C254"/>
  <c r="C252"/>
  <c r="C243"/>
  <c r="C241"/>
  <c r="M236"/>
  <c r="C235"/>
  <c r="N284"/>
  <c r="C253"/>
  <c r="C244"/>
  <c r="C242"/>
  <c r="G55"/>
</calcChain>
</file>

<file path=xl/sharedStrings.xml><?xml version="1.0" encoding="utf-8"?>
<sst xmlns="http://schemas.openxmlformats.org/spreadsheetml/2006/main" count="306" uniqueCount="275">
  <si>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</si>
  <si>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</si>
  <si>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</si>
  <si>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</si>
  <si>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</si>
  <si>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</si>
  <si>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</si>
  <si>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</si>
  <si>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</si>
  <si>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</si>
  <si>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</si>
  <si>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</si>
  <si>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</si>
  <si>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</si>
  <si>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</si>
  <si>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</si>
  <si>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</si>
  <si>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</si>
  <si>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</si>
  <si>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</si>
  <si>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</si>
  <si>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</si>
  <si>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</si>
  <si>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</si>
  <si>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</si>
  <si>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</si>
  <si>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</si>
  <si>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</si>
  <si>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</si>
  <si>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</si>
  <si>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</si>
  <si>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</si>
  <si>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</si>
  <si>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</si>
  <si>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</si>
  <si>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</si>
  <si>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</si>
  <si>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</si>
  <si>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</si>
  <si>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</si>
  <si>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</si>
  <si>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</si>
  <si>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</si>
  <si>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</si>
  <si>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</si>
  <si>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</si>
  <si>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</si>
  <si>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</si>
  <si>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</si>
  <si>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</si>
  <si>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</si>
  <si>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</si>
  <si>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</si>
  <si>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</si>
  <si>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</si>
  <si>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</si>
  <si>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</si>
  <si>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</si>
  <si>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</si>
  <si>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</si>
  <si>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</si>
  <si>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</si>
  <si>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</si>
  <si>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</si>
  <si>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</si>
  <si>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</si>
  <si>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</si>
  <si>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</si>
  <si>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</si>
  <si>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</si>
  <si>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</si>
  <si>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</si>
  <si>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</si>
  <si>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</si>
  <si>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</si>
  <si>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</si>
  <si>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</si>
  <si>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</si>
  <si>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</si>
  <si>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</si>
  <si>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</si>
  <si>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</si>
  <si>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</si>
  <si>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</si>
  <si>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</si>
  <si>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</si>
  <si>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</si>
  <si>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</si>
  <si>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</si>
  <si>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</si>
  <si>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</si>
  <si>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</si>
  <si>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</si>
  <si>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</si>
  <si>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</si>
  <si>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</si>
  <si>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</si>
  <si>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</si>
  <si>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</si>
  <si>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</si>
  <si>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</si>
  <si>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</si>
  <si>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</si>
  <si>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</si>
  <si>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</si>
  <si>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Créations d'activités économiques</t>
  </si>
  <si>
    <t>Activité économique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</si>
  <si>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</si>
  <si>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</si>
  <si>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</si>
  <si>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</si>
  <si>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</si>
  <si>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</si>
  <si>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</si>
  <si>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</si>
  <si>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</si>
  <si>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</si>
  <si>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</si>
  <si>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</si>
  <si>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</si>
  <si>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</si>
  <si>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</si>
  <si>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</si>
  <si>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</si>
  <si>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</si>
  <si>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</si>
  <si>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</si>
  <si>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</si>
  <si>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</si>
  <si>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</si>
  <si>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</si>
  <si>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</si>
  <si>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</si>
  <si>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</si>
  <si>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</si>
  <si>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</si>
  <si>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</si>
  <si>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</si>
  <si>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</si>
  <si>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</si>
  <si>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</si>
  <si>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</si>
  <si>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</si>
  <si>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</si>
  <si>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</si>
  <si>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</si>
  <si>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</si>
  <si>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</si>
  <si>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</si>
  <si>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</si>
  <si>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</si>
  <si>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Montpellier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</si>
  <si>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</si>
  <si>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</si>
  <si>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</si>
  <si>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</si>
  <si>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</si>
  <si>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</si>
  <si>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</si>
  <si>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</si>
  <si>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</si>
  <si>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</si>
  <si>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</si>
  <si>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</si>
  <si>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</si>
  <si>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</si>
  <si>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</si>
  <si>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</si>
  <si>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</si>
  <si>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</si>
  <si>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</si>
  <si>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</si>
  <si>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</si>
  <si>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</si>
  <si>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</si>
  <si>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</si>
  <si>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</si>
  <si>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</si>
  <si>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</si>
  <si>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</si>
  <si>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</si>
  <si>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</si>
  <si>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</si>
  <si>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</si>
  <si>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</si>
  <si>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2007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</si>
  <si>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</si>
  <si>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</si>
  <si>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</si>
  <si>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</si>
  <si>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</si>
  <si>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</si>
  <si>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</si>
  <si>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</si>
  <si>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</si>
  <si>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</si>
  <si>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</si>
  <si>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</si>
  <si>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</si>
  <si>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</si>
  <si>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</si>
  <si>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</si>
  <si>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</si>
  <si>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</si>
  <si>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</si>
  <si>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</si>
  <si>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</si>
  <si>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</si>
  <si>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</si>
  <si>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</si>
  <si>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</si>
  <si>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</si>
  <si>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</si>
  <si>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</si>
  <si>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</si>
  <si>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</si>
  <si>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</si>
  <si>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</si>
  <si>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</si>
  <si>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</si>
  <si>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</si>
  <si>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</si>
  <si>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</si>
  <si>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</si>
  <si>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</si>
  <si>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</si>
  <si>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</si>
  <si>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</si>
  <si>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</si>
  <si>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</si>
  <si>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</si>
  <si>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</si>
  <si>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</si>
  <si>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</si>
  <si>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</si>
  <si>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</si>
  <si>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</si>
  <si>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</si>
  <si>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</si>
  <si>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</si>
  <si>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</si>
  <si>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</si>
  <si>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</si>
  <si>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</si>
  <si>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</si>
  <si>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</si>
  <si>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</si>
  <si>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</si>
  <si>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</si>
  <si>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</si>
  <si>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</si>
  <si>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</si>
  <si>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</si>
  <si>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</si>
  <si>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</si>
  <si>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</si>
  <si>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</si>
  <si>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</si>
  <si>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</si>
  <si>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</si>
  <si>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</si>
  <si>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</si>
  <si>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</si>
  <si>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</si>
  <si>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</si>
  <si>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</si>
  <si>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ménages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</si>
  <si>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</si>
  <si>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</si>
  <si>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</si>
  <si>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Evolution population</t>
  </si>
  <si>
    <t>% de la population de Montpellier</t>
  </si>
  <si>
    <t>Chiffres clefs</t>
  </si>
  <si>
    <t>sous-quartier Port Marianne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</si>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</sst>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0" fontId="5" fillId="0" borderId="5" xfId="0" applyNumberFormat="1" applyFont="1" applyBorder="1" applyAlignment="1">
      <alignment vertical="center"/>
    </xf>
    <xf numFmtId="1" fontId="6" fillId="0" borderId="5" xfId="0" applyNumberFormat="1" applyFont="1" applyFill="1" applyBorder="1" applyAlignment="1">
      <alignment vertical="top"/>
    </xf>
    <xf numFmtId="10" fontId="5" fillId="0" borderId="9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top"/>
    </xf>
    <xf numFmtId="1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5" fillId="0" borderId="12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top"/>
    </xf>
    <xf numFmtId="1" fontId="6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left" vertical="top"/>
    </xf>
    <xf numFmtId="0" fontId="12" fillId="7" borderId="16" xfId="0" applyFont="1" applyFill="1" applyBorder="1" applyAlignment="1">
      <alignment horizontal="left" vertical="top"/>
    </xf>
    <xf numFmtId="10" fontId="13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10" fontId="13" fillId="0" borderId="10" xfId="0" applyNumberFormat="1" applyFont="1" applyBorder="1" applyAlignment="1">
      <alignment vertical="center"/>
    </xf>
    <xf numFmtId="3" fontId="16" fillId="3" borderId="9" xfId="0" applyNumberFormat="1" applyFont="1" applyFill="1" applyBorder="1" applyAlignment="1">
      <alignment vertical="center"/>
    </xf>
    <xf numFmtId="3" fontId="17" fillId="3" borderId="12" xfId="0" applyNumberFormat="1" applyFont="1" applyFill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0" fontId="13" fillId="8" borderId="11" xfId="0" applyFont="1" applyFill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6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6" fillId="8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1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0" fontId="12" fillId="7" borderId="16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21" fillId="3" borderId="0" xfId="0" applyNumberFormat="1" applyFont="1" applyFill="1" applyAlignment="1">
      <alignment vertical="center"/>
    </xf>
    <xf numFmtId="9" fontId="6" fillId="0" borderId="5" xfId="0" applyNumberFormat="1" applyFont="1" applyBorder="1" applyAlignment="1">
      <alignment vertical="center"/>
    </xf>
    <xf numFmtId="1" fontId="6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1" fontId="6" fillId="0" borderId="15" xfId="0" applyNumberFormat="1" applyFont="1" applyBorder="1" applyAlignment="1">
      <alignment vertical="center"/>
    </xf>
    <xf numFmtId="1" fontId="6" fillId="0" borderId="12" xfId="0" applyNumberFormat="1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3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8" borderId="4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6" fillId="8" borderId="11" xfId="0" quotePrefix="1" applyFont="1" applyFill="1" applyBorder="1" applyAlignment="1">
      <alignment horizontal="left" vertical="center" indent="1"/>
    </xf>
    <xf numFmtId="3" fontId="19" fillId="0" borderId="10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4" fillId="3" borderId="0" xfId="0" applyNumberFormat="1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5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6" borderId="5" xfId="0" applyFont="1" applyFill="1" applyBorder="1" applyAlignment="1">
      <alignment horizontal="left" vertical="center" indent="1"/>
    </xf>
    <xf numFmtId="10" fontId="5" fillId="3" borderId="12" xfId="0" applyNumberFormat="1" applyFont="1" applyFill="1" applyBorder="1" applyAlignment="1">
      <alignment vertical="center"/>
    </xf>
    <xf numFmtId="1" fontId="19" fillId="0" borderId="12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5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5" fillId="6" borderId="9" xfId="0" applyNumberFormat="1" applyFont="1" applyFill="1" applyBorder="1" applyAlignment="1" applyProtection="1">
      <alignment horizontal="left" vertical="center" indent="1"/>
    </xf>
    <xf numFmtId="49" fontId="25" fillId="6" borderId="12" xfId="0" applyNumberFormat="1" applyFont="1" applyFill="1" applyBorder="1" applyAlignment="1" applyProtection="1">
      <alignment horizontal="left" vertical="center" indent="1"/>
    </xf>
    <xf numFmtId="0" fontId="9" fillId="6" borderId="1" xfId="0" applyFont="1" applyFill="1" applyBorder="1" applyAlignment="1">
      <alignment vertical="center" wrapText="1"/>
    </xf>
    <xf numFmtId="1" fontId="19" fillId="0" borderId="1" xfId="0" applyNumberFormat="1" applyFont="1" applyBorder="1" applyAlignment="1">
      <alignment vertical="center"/>
    </xf>
    <xf numFmtId="0" fontId="6" fillId="6" borderId="11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19" fillId="8" borderId="12" xfId="0" applyFont="1" applyFill="1" applyBorder="1" applyAlignment="1">
      <alignment horizontal="center" vertical="center" textRotation="90" wrapText="1"/>
    </xf>
    <xf numFmtId="0" fontId="19" fillId="8" borderId="5" xfId="0" applyFont="1" applyFill="1" applyBorder="1" applyAlignment="1">
      <alignment horizontal="center" vertical="center" textRotation="90" wrapText="1"/>
    </xf>
    <xf numFmtId="0" fontId="19" fillId="8" borderId="12" xfId="0" applyFont="1" applyFill="1" applyBorder="1" applyAlignment="1">
      <alignment horizontal="center" vertical="center" textRotation="90"/>
    </xf>
    <xf numFmtId="0" fontId="19" fillId="8" borderId="5" xfId="0" applyFont="1" applyFill="1" applyBorder="1" applyAlignment="1">
      <alignment horizontal="center" vertical="center" textRotation="90"/>
    </xf>
    <xf numFmtId="166" fontId="27" fillId="7" borderId="8" xfId="0" applyNumberFormat="1" applyFont="1" applyFill="1" applyBorder="1" applyAlignment="1">
      <alignment horizontal="center" vertical="center"/>
    </xf>
    <xf numFmtId="166" fontId="27" fillId="7" borderId="7" xfId="0" applyNumberFormat="1" applyFont="1" applyFill="1" applyBorder="1" applyAlignment="1">
      <alignment horizontal="center" vertical="center"/>
    </xf>
    <xf numFmtId="10" fontId="27" fillId="7" borderId="7" xfId="0" applyNumberFormat="1" applyFont="1" applyFill="1" applyBorder="1" applyAlignment="1">
      <alignment horizontal="center" vertical="center"/>
    </xf>
    <xf numFmtId="166" fontId="27" fillId="7" borderId="6" xfId="0" applyNumberFormat="1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right" vertical="center" wrapText="1"/>
    </xf>
    <xf numFmtId="0" fontId="32" fillId="0" borderId="10" xfId="0" applyFont="1" applyFill="1" applyBorder="1" applyAlignment="1">
      <alignment horizontal="right" vertical="center" wrapText="1"/>
    </xf>
    <xf numFmtId="0" fontId="30" fillId="7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0" xfId="0" applyFont="1" applyFill="1" applyBorder="1" applyAlignment="1">
      <alignment horizontal="right" vertical="center" indent="1"/>
    </xf>
    <xf numFmtId="0" fontId="30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 textRotation="50"/>
    </xf>
    <xf numFmtId="0" fontId="5" fillId="8" borderId="8" xfId="0" applyFont="1" applyFill="1" applyBorder="1" applyAlignment="1">
      <alignment horizontal="center" vertical="center" textRotation="50"/>
    </xf>
    <xf numFmtId="0" fontId="5" fillId="8" borderId="6" xfId="0" applyFont="1" applyFill="1" applyBorder="1" applyAlignment="1">
      <alignment horizontal="center" vertical="center" textRotation="50"/>
    </xf>
    <xf numFmtId="0" fontId="5" fillId="8" borderId="12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2" fontId="27" fillId="7" borderId="7" xfId="0" applyNumberFormat="1" applyFont="1" applyFill="1" applyBorder="1" applyAlignment="1">
      <alignment horizontal="center" vertical="center"/>
    </xf>
    <xf numFmtId="1" fontId="27" fillId="7" borderId="7" xfId="0" applyNumberFormat="1" applyFont="1" applyFill="1" applyBorder="1" applyAlignment="1">
      <alignment horizontal="center" vertical="center"/>
    </xf>
    <xf numFmtId="164" fontId="27" fillId="7" borderId="7" xfId="1" applyNumberFormat="1" applyFont="1" applyFill="1" applyBorder="1" applyAlignment="1">
      <alignment horizontal="center" vertical="center"/>
    </xf>
    <xf numFmtId="165" fontId="5" fillId="7" borderId="7" xfId="0" applyNumberFormat="1" applyFont="1" applyFill="1" applyBorder="1" applyAlignment="1">
      <alignment horizontal="center" vertical="center"/>
    </xf>
    <xf numFmtId="9" fontId="27" fillId="7" borderId="7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3" fillId="8" borderId="4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6" xfId="0" applyFont="1" applyFill="1" applyBorder="1" applyAlignment="1">
      <alignment horizontal="center" vertical="center" textRotation="90" wrapText="1"/>
    </xf>
    <xf numFmtId="0" fontId="19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5" fillId="8" borderId="12" xfId="0" applyFont="1" applyFill="1" applyBorder="1" applyAlignment="1">
      <alignment horizontal="center" vertical="center" textRotation="43"/>
    </xf>
    <xf numFmtId="0" fontId="5" fillId="8" borderId="9" xfId="0" applyFont="1" applyFill="1" applyBorder="1" applyAlignment="1">
      <alignment horizontal="center" vertical="center" textRotation="43"/>
    </xf>
    <xf numFmtId="0" fontId="20" fillId="0" borderId="0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>
      <alignment horizontal="left" vertical="top" wrapText="1"/>
    </xf>
    <xf numFmtId="0" fontId="8" fillId="8" borderId="0" xfId="0" applyFont="1" applyFill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8" borderId="15" xfId="0" applyFont="1" applyFill="1" applyBorder="1" applyAlignment="1">
      <alignment horizontal="left" vertical="center" wrapText="1"/>
    </xf>
    <xf numFmtId="0" fontId="20" fillId="8" borderId="14" xfId="0" applyFont="1" applyFill="1" applyBorder="1" applyAlignment="1">
      <alignment horizontal="left" vertical="center" wrapText="1"/>
    </xf>
    <xf numFmtId="0" fontId="20" fillId="8" borderId="13" xfId="0" applyFont="1" applyFill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9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5" xfId="0" applyFont="1" applyFill="1" applyBorder="1" applyAlignment="1">
      <alignment horizontal="center" vertical="center" textRotation="90" wrapText="1"/>
    </xf>
    <xf numFmtId="0" fontId="0" fillId="8" borderId="9" xfId="0" applyFont="1" applyFill="1" applyBorder="1" applyAlignment="1">
      <alignment horizontal="center" vertical="center" textRotation="90" wrapText="1"/>
    </xf>
    <xf numFmtId="0" fontId="0" fillId="8" borderId="5" xfId="0" applyFont="1" applyFill="1" applyBorder="1" applyAlignment="1">
      <alignment horizontal="center" vertical="center" textRotation="90" wrapText="1"/>
    </xf>
    <xf numFmtId="0" fontId="8" fillId="8" borderId="8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8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8" fillId="8" borderId="15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8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9" fillId="8" borderId="4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8" fillId="8" borderId="4" xfId="0" applyFont="1" applyFill="1" applyBorder="1" applyAlignment="1">
      <alignment vertical="center"/>
    </xf>
    <xf numFmtId="0" fontId="18" fillId="8" borderId="3" xfId="0" applyFont="1" applyFill="1" applyBorder="1" applyAlignment="1">
      <alignment vertical="center"/>
    </xf>
    <xf numFmtId="0" fontId="18" fillId="8" borderId="2" xfId="0" applyFont="1" applyFill="1" applyBorder="1" applyAlignment="1">
      <alignment vertical="center"/>
    </xf>
    <xf numFmtId="49" fontId="15" fillId="8" borderId="11" xfId="0" applyNumberFormat="1" applyFont="1" applyFill="1" applyBorder="1" applyAlignment="1">
      <alignment horizontal="left" vertical="center" wrapText="1"/>
    </xf>
    <xf numFmtId="49" fontId="15" fillId="8" borderId="0" xfId="0" applyNumberFormat="1" applyFont="1" applyFill="1" applyBorder="1" applyAlignment="1">
      <alignment horizontal="left" vertical="center" wrapText="1"/>
    </xf>
    <xf numFmtId="49" fontId="15" fillId="8" borderId="10" xfId="0" applyNumberFormat="1" applyFont="1" applyFill="1" applyBorder="1" applyAlignment="1">
      <alignment horizontal="left" vertical="center" wrapText="1"/>
    </xf>
    <xf numFmtId="49" fontId="15" fillId="8" borderId="8" xfId="0" applyNumberFormat="1" applyFont="1" applyFill="1" applyBorder="1" applyAlignment="1">
      <alignment horizontal="left" vertical="center" wrapText="1"/>
    </xf>
    <xf numFmtId="49" fontId="15" fillId="8" borderId="7" xfId="0" applyNumberFormat="1" applyFont="1" applyFill="1" applyBorder="1" applyAlignment="1">
      <alignment horizontal="left" vertical="center" wrapText="1"/>
    </xf>
    <xf numFmtId="49" fontId="15" fillId="8" borderId="6" xfId="0" applyNumberFormat="1" applyFont="1" applyFill="1" applyBorder="1" applyAlignment="1">
      <alignment horizontal="left" vertical="center" wrapText="1"/>
    </xf>
    <xf numFmtId="49" fontId="15" fillId="8" borderId="4" xfId="0" applyNumberFormat="1" applyFont="1" applyFill="1" applyBorder="1" applyAlignment="1">
      <alignment horizontal="left" vertical="center" wrapText="1"/>
    </xf>
    <xf numFmtId="49" fontId="15" fillId="8" borderId="3" xfId="0" applyNumberFormat="1" applyFont="1" applyFill="1" applyBorder="1" applyAlignment="1">
      <alignment horizontal="left" vertical="center" wrapText="1"/>
    </xf>
    <xf numFmtId="49" fontId="15" fillId="8" borderId="2" xfId="0" applyNumberFormat="1" applyFont="1" applyFill="1" applyBorder="1" applyAlignment="1">
      <alignment horizontal="left" vertical="center" wrapText="1"/>
    </xf>
    <xf numFmtId="0" fontId="11" fillId="8" borderId="4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11" fillId="8" borderId="4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1" fillId="8" borderId="2" xfId="0" applyFont="1" applyFill="1" applyBorder="1" applyAlignment="1">
      <alignment vertical="top" wrapText="1"/>
    </xf>
    <xf numFmtId="0" fontId="10" fillId="8" borderId="4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6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1" xfId="0" applyFont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Port Marianne'!$B$42:$C$42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Port Marianne'!$A$43:$A$48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Port Marianne'!$B$43:$B$48</c:f>
              <c:numCache>
                <c:formatCode>#,##0</c:formatCode>
                <c:ptCount val="6"/>
                <c:pt idx="0">
                  <c:v>638.51728600000001</c:v>
                </c:pt>
                <c:pt idx="1">
                  <c:v>1923.9789060000001</c:v>
                </c:pt>
                <c:pt idx="2">
                  <c:v>1148.1423479999999</c:v>
                </c:pt>
                <c:pt idx="3">
                  <c:v>497.92225400000007</c:v>
                </c:pt>
                <c:pt idx="4">
                  <c:v>375.40268500000002</c:v>
                </c:pt>
                <c:pt idx="5">
                  <c:v>140.20356200000001</c:v>
                </c:pt>
              </c:numCache>
            </c:numRef>
          </c:val>
        </c:ser>
        <c:ser>
          <c:idx val="2"/>
          <c:order val="1"/>
          <c:tx>
            <c:strRef>
              <c:f>'ssquartier Port Marianne'!$D$42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Port Marianne'!$A$43:$A$48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Port Marianne'!$D$43:$D$48</c:f>
              <c:numCache>
                <c:formatCode>#,##0</c:formatCode>
                <c:ptCount val="6"/>
                <c:pt idx="0">
                  <c:v>569.96392400000002</c:v>
                </c:pt>
                <c:pt idx="1">
                  <c:v>2179.641603</c:v>
                </c:pt>
                <c:pt idx="2">
                  <c:v>1073.4535040000001</c:v>
                </c:pt>
                <c:pt idx="3">
                  <c:v>645.02786500000002</c:v>
                </c:pt>
                <c:pt idx="4">
                  <c:v>472.74216699999999</c:v>
                </c:pt>
                <c:pt idx="5">
                  <c:v>286.094087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'ssquartier Port Marianne'!$G$43:$G$48</c:f>
              <c:numCache>
                <c:formatCode>0.00%</c:formatCode>
                <c:ptCount val="6"/>
                <c:pt idx="0">
                  <c:v>0.1214420919521942</c:v>
                </c:pt>
                <c:pt idx="1">
                  <c:v>0.41237898865708311</c:v>
                </c:pt>
                <c:pt idx="2">
                  <c:v>0.22325150404216648</c:v>
                </c:pt>
                <c:pt idx="3">
                  <c:v>0.11485677418879299</c:v>
                </c:pt>
                <c:pt idx="4">
                  <c:v>8.523135010544694E-2</c:v>
                </c:pt>
                <c:pt idx="5">
                  <c:v>4.2839291054316192E-2</c:v>
                </c:pt>
              </c:numCache>
            </c:numRef>
          </c:val>
        </c:ser>
        <c:dLbls>
          <c:showVal val="1"/>
        </c:dLbls>
        <c:gapWidth val="55"/>
        <c:overlap val="100"/>
        <c:axId val="85908480"/>
        <c:axId val="100406016"/>
      </c:barChart>
      <c:catAx>
        <c:axId val="8590848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406016"/>
        <c:crosses val="autoZero"/>
        <c:auto val="1"/>
        <c:lblAlgn val="ctr"/>
        <c:lblOffset val="100"/>
      </c:catAx>
      <c:valAx>
        <c:axId val="10040601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590848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Port Marianne'!$A$240:$A$244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'ssquartier Port Marianne'!$C$240:$C$244</c:f>
              <c:numCache>
                <c:formatCode>0%</c:formatCode>
                <c:ptCount val="5"/>
                <c:pt idx="0">
                  <c:v>0.21735998566257961</c:v>
                </c:pt>
                <c:pt idx="1">
                  <c:v>0.3293490541801708</c:v>
                </c:pt>
                <c:pt idx="2">
                  <c:v>0.24730688815303303</c:v>
                </c:pt>
                <c:pt idx="3">
                  <c:v>0.13990082665076425</c:v>
                </c:pt>
                <c:pt idx="4">
                  <c:v>6.6083245353452363E-2</c:v>
                </c:pt>
              </c:numCache>
            </c:numRef>
          </c:val>
        </c:ser>
        <c:dLbls/>
        <c:gapWidth val="50"/>
        <c:axId val="102258560"/>
        <c:axId val="102260096"/>
      </c:barChart>
      <c:catAx>
        <c:axId val="10225856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2260096"/>
        <c:crosses val="autoZero"/>
        <c:auto val="1"/>
        <c:lblAlgn val="ctr"/>
        <c:lblOffset val="100"/>
      </c:catAx>
      <c:valAx>
        <c:axId val="10226009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225856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'ssquartier Port Marianne'!$H$282:$L$284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'ssquartier Port Marianne'!$N$282:$N$284</c:f>
              <c:numCache>
                <c:formatCode>0.00%</c:formatCode>
                <c:ptCount val="3"/>
                <c:pt idx="0">
                  <c:v>0.26694968107190542</c:v>
                </c:pt>
                <c:pt idx="1">
                  <c:v>0.60024839693204735</c:v>
                </c:pt>
                <c:pt idx="2">
                  <c:v>0.13280192199604723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'ssquartier Port Marianne'!$A$168:$B$173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'ssquartier Port Marianne'!$C$168:$C$173</c:f>
              <c:numCache>
                <c:formatCode>0</c:formatCode>
                <c:ptCount val="6"/>
                <c:pt idx="0">
                  <c:v>107</c:v>
                </c:pt>
                <c:pt idx="1">
                  <c:v>115</c:v>
                </c:pt>
                <c:pt idx="2">
                  <c:v>563</c:v>
                </c:pt>
                <c:pt idx="3">
                  <c:v>585</c:v>
                </c:pt>
                <c:pt idx="4">
                  <c:v>70</c:v>
                </c:pt>
                <c:pt idx="5">
                  <c:v>106</c:v>
                </c:pt>
              </c:numCache>
            </c:numRef>
          </c:val>
        </c:ser>
        <c:dLbls/>
        <c:gapWidth val="50"/>
        <c:axId val="102451456"/>
        <c:axId val="102494208"/>
      </c:barChart>
      <c:catAx>
        <c:axId val="102451456"/>
        <c:scaling>
          <c:orientation val="minMax"/>
        </c:scaling>
        <c:axPos val="b"/>
        <c:majorGridlines/>
        <c:tickLblPos val="nextTo"/>
        <c:crossAx val="102494208"/>
        <c:crosses val="autoZero"/>
        <c:auto val="1"/>
        <c:lblAlgn val="ctr"/>
        <c:lblOffset val="100"/>
      </c:catAx>
      <c:valAx>
        <c:axId val="102494208"/>
        <c:scaling>
          <c:orientation val="minMax"/>
        </c:scaling>
        <c:axPos val="l"/>
        <c:majorGridlines/>
        <c:numFmt formatCode="0" sourceLinked="1"/>
        <c:tickLblPos val="nextTo"/>
        <c:crossAx val="10245145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'ssquartier Port Marianne'!$A$179:$A$183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'ssquartier Port Marianne'!$C$179:$C$183</c:f>
              <c:numCache>
                <c:formatCode>0</c:formatCode>
                <c:ptCount val="5"/>
                <c:pt idx="0">
                  <c:v>85</c:v>
                </c:pt>
                <c:pt idx="1">
                  <c:v>69</c:v>
                </c:pt>
                <c:pt idx="2">
                  <c:v>404</c:v>
                </c:pt>
                <c:pt idx="3">
                  <c:v>352</c:v>
                </c:pt>
                <c:pt idx="4">
                  <c:v>635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'ssquartier Port Marianne'!$A$186:$A$190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'ssquartier Port Marianne'!$D$186:$D$190</c:f>
              <c:numCache>
                <c:formatCode>0</c:formatCode>
                <c:ptCount val="5"/>
                <c:pt idx="0">
                  <c:v>54</c:v>
                </c:pt>
                <c:pt idx="1">
                  <c:v>135</c:v>
                </c:pt>
                <c:pt idx="2">
                  <c:v>240</c:v>
                </c:pt>
                <c:pt idx="3">
                  <c:v>762</c:v>
                </c:pt>
                <c:pt idx="4">
                  <c:v>352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'ssquartier Port Marianne'!$L$236:$M$236</c:f>
              <c:numCache>
                <c:formatCode>0%</c:formatCode>
                <c:ptCount val="2"/>
                <c:pt idx="0">
                  <c:v>0.12934136240894298</c:v>
                </c:pt>
                <c:pt idx="1">
                  <c:v>0.87065863759105699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'ssquartier Port Marianne'!$A$216:$A$220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'ssquartier Port Marianne'!$B$216:$B$220</c:f>
              <c:numCache>
                <c:formatCode>0</c:formatCode>
                <c:ptCount val="5"/>
                <c:pt idx="2">
                  <c:v>181</c:v>
                </c:pt>
                <c:pt idx="3">
                  <c:v>250</c:v>
                </c:pt>
                <c:pt idx="4">
                  <c:v>248</c:v>
                </c:pt>
              </c:numCache>
            </c:numRef>
          </c:val>
        </c:ser>
        <c:dLbls/>
        <c:marker val="1"/>
        <c:axId val="128350848"/>
        <c:axId val="128356736"/>
      </c:lineChart>
      <c:catAx>
        <c:axId val="12835084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8356736"/>
        <c:crosses val="autoZero"/>
        <c:auto val="1"/>
        <c:lblAlgn val="ctr"/>
        <c:lblOffset val="100"/>
      </c:catAx>
      <c:valAx>
        <c:axId val="128356736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2835084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'ssquartier Port Marianne'!$F$311:$F$313</c:f>
              <c:strCache>
                <c:ptCount val="1"/>
                <c:pt idx="0">
                  <c:v>595 353 21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'ssquartier Port Marianne'!$A$311:$E$313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'ssquartier Port Marianne'!$F$311:$F$313</c:f>
              <c:numCache>
                <c:formatCode>0</c:formatCode>
                <c:ptCount val="3"/>
                <c:pt idx="0">
                  <c:v>595</c:v>
                </c:pt>
                <c:pt idx="1">
                  <c:v>353</c:v>
                </c:pt>
                <c:pt idx="2">
                  <c:v>21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'ssquartier Port Marianne'!$D$212:$E$212</c:f>
              <c:numCache>
                <c:formatCode>0%</c:formatCode>
                <c:ptCount val="2"/>
                <c:pt idx="0">
                  <c:v>9.1821671095364626E-2</c:v>
                </c:pt>
                <c:pt idx="1">
                  <c:v>0.90817832890463535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'ssquartier Port Marianne'!$D$149:$E$149</c:f>
              <c:numCache>
                <c:formatCode>0.00%</c:formatCode>
                <c:ptCount val="2"/>
                <c:pt idx="0" formatCode="0%">
                  <c:v>0.1562318277027516</c:v>
                </c:pt>
                <c:pt idx="1">
                  <c:v>0.84376817229724843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Port Marianne'!$B$51:$C$51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Port Marianne'!$B$52:$B$59</c:f>
              <c:numCache>
                <c:formatCode>#,##0</c:formatCode>
                <c:ptCount val="8"/>
                <c:pt idx="0">
                  <c:v>3.835925</c:v>
                </c:pt>
                <c:pt idx="1">
                  <c:v>187.57322499999998</c:v>
                </c:pt>
                <c:pt idx="2">
                  <c:v>686.54691400000002</c:v>
                </c:pt>
                <c:pt idx="3">
                  <c:v>823.53818699999999</c:v>
                </c:pt>
                <c:pt idx="4">
                  <c:v>512.35128699999996</c:v>
                </c:pt>
                <c:pt idx="5">
                  <c:v>503.92170599999997</c:v>
                </c:pt>
                <c:pt idx="6">
                  <c:v>515.15496900000005</c:v>
                </c:pt>
                <c:pt idx="7">
                  <c:v>852.72754199999997</c:v>
                </c:pt>
              </c:numCache>
            </c:numRef>
          </c:val>
        </c:ser>
        <c:ser>
          <c:idx val="2"/>
          <c:order val="1"/>
          <c:tx>
            <c:strRef>
              <c:f>'ssquartier Port Marianne'!$D$51:$E$51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Port Marianne'!$D$52:$D$59</c:f>
              <c:numCache>
                <c:formatCode>#,##0</c:formatCode>
                <c:ptCount val="8"/>
                <c:pt idx="0">
                  <c:v>14.386372000000001</c:v>
                </c:pt>
                <c:pt idx="1">
                  <c:v>74.587923000000004</c:v>
                </c:pt>
                <c:pt idx="2">
                  <c:v>438.30126000000001</c:v>
                </c:pt>
                <c:pt idx="3">
                  <c:v>886.63165400000003</c:v>
                </c:pt>
                <c:pt idx="4">
                  <c:v>1130.8547480000002</c:v>
                </c:pt>
                <c:pt idx="5">
                  <c:v>98.579466999999994</c:v>
                </c:pt>
                <c:pt idx="6">
                  <c:v>665.63356900000008</c:v>
                </c:pt>
                <c:pt idx="7">
                  <c:v>1347.9842309999999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'ssquartier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Port Marianne'!$G$52:$G$59</c:f>
              <c:numCache>
                <c:formatCode>0.00%</c:formatCode>
                <c:ptCount val="8"/>
                <c:pt idx="0">
                  <c:v>2.0843088194577252E-3</c:v>
                </c:pt>
                <c:pt idx="1">
                  <c:v>2.9986603384609633E-2</c:v>
                </c:pt>
                <c:pt idx="2">
                  <c:v>0.12866275693010151</c:v>
                </c:pt>
                <c:pt idx="3">
                  <c:v>0.19561321398542211</c:v>
                </c:pt>
                <c:pt idx="4">
                  <c:v>0.18795373771685644</c:v>
                </c:pt>
                <c:pt idx="5">
                  <c:v>6.8915489008741587E-2</c:v>
                </c:pt>
                <c:pt idx="6">
                  <c:v>0.13506134619954849</c:v>
                </c:pt>
                <c:pt idx="7">
                  <c:v>0.25172254395526245</c:v>
                </c:pt>
              </c:numCache>
            </c:numRef>
          </c:val>
        </c:ser>
        <c:dLbls>
          <c:showVal val="1"/>
        </c:dLbls>
        <c:gapWidth val="55"/>
        <c:overlap val="100"/>
        <c:axId val="100444800"/>
        <c:axId val="100454784"/>
      </c:barChart>
      <c:catAx>
        <c:axId val="10044480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454784"/>
        <c:crosses val="autoZero"/>
        <c:auto val="1"/>
        <c:lblAlgn val="ctr"/>
        <c:lblOffset val="100"/>
      </c:catAx>
      <c:valAx>
        <c:axId val="1004547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44480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'ssquartier Port Marianne'!$D$146:$D$149</c:f>
              <c:numCache>
                <c:formatCode>0%</c:formatCode>
                <c:ptCount val="4"/>
                <c:pt idx="0">
                  <c:v>0.22106981107716756</c:v>
                </c:pt>
                <c:pt idx="1">
                  <c:v>0.14694971528548414</c:v>
                </c:pt>
                <c:pt idx="2">
                  <c:v>7.96528007714606E-2</c:v>
                </c:pt>
                <c:pt idx="3">
                  <c:v>0.1562318277027516</c:v>
                </c:pt>
              </c:numCache>
            </c:numRef>
          </c:val>
        </c:ser>
        <c:dLbls>
          <c:showVal val="1"/>
        </c:dLbls>
        <c:marker val="1"/>
        <c:axId val="129471616"/>
        <c:axId val="129473152"/>
      </c:lineChart>
      <c:catAx>
        <c:axId val="129471616"/>
        <c:scaling>
          <c:orientation val="minMax"/>
        </c:scaling>
        <c:axPos val="b"/>
        <c:majorGridlines/>
        <c:majorTickMark val="none"/>
        <c:tickLblPos val="nextTo"/>
        <c:crossAx val="129473152"/>
        <c:crosses val="autoZero"/>
        <c:auto val="1"/>
        <c:lblAlgn val="ctr"/>
        <c:lblOffset val="100"/>
      </c:catAx>
      <c:valAx>
        <c:axId val="12947315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9471616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>
        <c:manualLayout>
          <c:xMode val="edge"/>
          <c:yMode val="edge"/>
          <c:x val="0.13356009070294789"/>
          <c:y val="2.8409090909090912E-2"/>
        </c:manualLayout>
      </c:layout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'ssquartier Port Marianne'!$A$113:$A$114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dLbl>
              <c:idx val="0"/>
              <c:layout>
                <c:manualLayout>
                  <c:x val="-8.9907957933829719E-2"/>
                  <c:y val="7.9548809949892621E-2"/>
                </c:manualLayout>
              </c:layout>
              <c:showVal val="1"/>
              <c:showCatName val="1"/>
              <c:separator>
</c:separator>
            </c:dLbl>
            <c:showVal val="1"/>
            <c:showCatName val="1"/>
            <c:separator>
</c:separator>
            <c:showLeaderLines val="1"/>
          </c:dLbls>
          <c:cat>
            <c:strRef>
              <c:f>'ssquartier Port Marianne'!$A$116:$A$122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'ssquartier Port Marianne'!$G$116:$G$122</c:f>
              <c:numCache>
                <c:formatCode>0%</c:formatCode>
                <c:ptCount val="7"/>
                <c:pt idx="0">
                  <c:v>8.6684948202315662E-2</c:v>
                </c:pt>
                <c:pt idx="1">
                  <c:v>3.9152955514929921E-2</c:v>
                </c:pt>
                <c:pt idx="2">
                  <c:v>5.012187690432663E-2</c:v>
                </c:pt>
                <c:pt idx="3">
                  <c:v>0.13513101767215113</c:v>
                </c:pt>
                <c:pt idx="4">
                  <c:v>0.21480804387568556</c:v>
                </c:pt>
                <c:pt idx="5">
                  <c:v>0.22364411943936624</c:v>
                </c:pt>
                <c:pt idx="6">
                  <c:v>0.25045703839122485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'ssquartier Port Marianne'!$E$265:$E$266</c:f>
              <c:numCache>
                <c:formatCode>0%</c:formatCode>
                <c:ptCount val="2"/>
                <c:pt idx="0">
                  <c:v>0.68484457073881222</c:v>
                </c:pt>
                <c:pt idx="1">
                  <c:v>0.31515542926118773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'ssquartier Port Marianne'!$A$250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dLbl>
              <c:idx val="1"/>
              <c:layout>
                <c:manualLayout>
                  <c:x val="5.0893756596469816E-2"/>
                  <c:y val="-0.15842897477420217"/>
                </c:manualLayout>
              </c:layout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'ssquartier Port Marianne'!$C$251:$C$254</c:f>
              <c:numCache>
                <c:formatCode>0%</c:formatCode>
                <c:ptCount val="4"/>
                <c:pt idx="0">
                  <c:v>0.34626969453658357</c:v>
                </c:pt>
                <c:pt idx="1">
                  <c:v>0.33264754896077176</c:v>
                </c:pt>
                <c:pt idx="2">
                  <c:v>0.19409507997964265</c:v>
                </c:pt>
                <c:pt idx="3">
                  <c:v>0.12698767652300205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Port Marianne'!$G$76:$G$79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'ssquartier Port Marianne'!$I$76:$I$79</c:f>
              <c:numCache>
                <c:formatCode>#,##0</c:formatCode>
                <c:ptCount val="4"/>
                <c:pt idx="0">
                  <c:v>1241.382206</c:v>
                </c:pt>
                <c:pt idx="1">
                  <c:v>1456.272465</c:v>
                </c:pt>
                <c:pt idx="2">
                  <c:v>482.87240600000007</c:v>
                </c:pt>
                <c:pt idx="3">
                  <c:v>107.19582299999999</c:v>
                </c:pt>
              </c:numCache>
            </c:numRef>
          </c:val>
        </c:ser>
        <c:dLbls/>
        <c:gapWidth val="40"/>
        <c:axId val="102048512"/>
        <c:axId val="102050048"/>
      </c:barChart>
      <c:catAx>
        <c:axId val="10204851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2050048"/>
        <c:crosses val="autoZero"/>
        <c:auto val="1"/>
        <c:lblAlgn val="ctr"/>
        <c:lblOffset val="100"/>
      </c:catAx>
      <c:valAx>
        <c:axId val="10205004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204851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'ssquartier Port Marianne'!$G$70:$G$73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Port Marianne'!$H$70:$H$73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'ssquartier Port Marianne'!$G$70:$G$73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Port Marianne'!$I$70:$I$73</c:f>
              <c:numCache>
                <c:formatCode>#,##0</c:formatCode>
                <c:ptCount val="4"/>
                <c:pt idx="0">
                  <c:v>2198.6504</c:v>
                </c:pt>
                <c:pt idx="1">
                  <c:v>5514.8109530000002</c:v>
                </c:pt>
                <c:pt idx="2">
                  <c:v>320.26805000000002</c:v>
                </c:pt>
                <c:pt idx="3">
                  <c:v>708.87957699999993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'ssquartier Port Marianne'!$A$77:$A$79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'ssquartier Port Marianne'!$B$77:$B$79</c:f>
              <c:numCache>
                <c:formatCode>#,##0</c:formatCode>
                <c:ptCount val="3"/>
                <c:pt idx="0">
                  <c:v>1227.1698719999999</c:v>
                </c:pt>
                <c:pt idx="1">
                  <c:v>682.386076</c:v>
                </c:pt>
                <c:pt idx="2">
                  <c:v>470.512518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'ssquartier Port Marianne'!$A$133:$A$140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'ssquartier Port Marianne'!$C$133:$C$140</c:f>
              <c:numCache>
                <c:formatCode>0.00%</c:formatCode>
                <c:ptCount val="8"/>
                <c:pt idx="0">
                  <c:v>0.71664525395417322</c:v>
                </c:pt>
                <c:pt idx="1">
                  <c:v>0.11071067363632602</c:v>
                </c:pt>
                <c:pt idx="2">
                  <c:v>2.2362999035413143E-2</c:v>
                </c:pt>
                <c:pt idx="3">
                  <c:v>1.1357422120429098E-2</c:v>
                </c:pt>
                <c:pt idx="4">
                  <c:v>3.5475246869573228E-2</c:v>
                </c:pt>
                <c:pt idx="5">
                  <c:v>6.2461532282048211E-2</c:v>
                </c:pt>
                <c:pt idx="6">
                  <c:v>3.7552405882485491E-2</c:v>
                </c:pt>
                <c:pt idx="7">
                  <c:v>3.4344662195516552E-3</c:v>
                </c:pt>
              </c:numCache>
            </c:numRef>
          </c:val>
        </c:ser>
        <c:dLbls>
          <c:showVal val="1"/>
        </c:dLbls>
        <c:axId val="102166912"/>
        <c:axId val="102136448"/>
      </c:barChart>
      <c:valAx>
        <c:axId val="102136448"/>
        <c:scaling>
          <c:orientation val="minMax"/>
        </c:scaling>
        <c:axPos val="b"/>
        <c:majorGridlines/>
        <c:numFmt formatCode="0%" sourceLinked="0"/>
        <c:tickLblPos val="nextTo"/>
        <c:crossAx val="102166912"/>
        <c:crosses val="autoZero"/>
        <c:crossBetween val="between"/>
      </c:valAx>
      <c:catAx>
        <c:axId val="10216691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02136448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'ssquartier Port Marianne'!$H$275:$H$279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'ssquartier Port Marianne'!$N$275:$N$279</c:f>
              <c:numCache>
                <c:formatCode>0.00%</c:formatCode>
                <c:ptCount val="5"/>
                <c:pt idx="0">
                  <c:v>2.9779206531076678E-2</c:v>
                </c:pt>
                <c:pt idx="1">
                  <c:v>0.12234047882013993</c:v>
                </c:pt>
                <c:pt idx="2">
                  <c:v>6.1028585528474233E-2</c:v>
                </c:pt>
                <c:pt idx="3">
                  <c:v>0.55960846167674283</c:v>
                </c:pt>
                <c:pt idx="4">
                  <c:v>0.22724326744356635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'ssquartier Port Marianne'!$A$101:$A$106</c:f>
              <c:strCache>
                <c:ptCount val="6"/>
                <c:pt idx="0">
                  <c:v>6-10 ans </c:v>
                </c:pt>
                <c:pt idx="1">
                  <c:v>11-14 ans</c:v>
                </c:pt>
                <c:pt idx="2">
                  <c:v>15-17 ans </c:v>
                </c:pt>
                <c:pt idx="3">
                  <c:v>18-24 ans </c:v>
                </c:pt>
                <c:pt idx="4">
                  <c:v>25-29 ans </c:v>
                </c:pt>
                <c:pt idx="5">
                  <c:v>30 ans ou plus </c:v>
                </c:pt>
              </c:strCache>
            </c:strRef>
          </c:cat>
          <c:val>
            <c:numRef>
              <c:f>'ssquartier Port Marianne'!$F$101:$F$106</c:f>
              <c:numCache>
                <c:formatCode>0.0%</c:formatCode>
                <c:ptCount val="6"/>
                <c:pt idx="0">
                  <c:v>0.96745562130177509</c:v>
                </c:pt>
                <c:pt idx="1">
                  <c:v>1</c:v>
                </c:pt>
                <c:pt idx="2">
                  <c:v>0.96590909090909094</c:v>
                </c:pt>
                <c:pt idx="3">
                  <c:v>0.70918589464518933</c:v>
                </c:pt>
                <c:pt idx="4">
                  <c:v>0.17473942366646231</c:v>
                </c:pt>
                <c:pt idx="5" formatCode="0.00%">
                  <c:v>2.0478551411942228E-2</c:v>
                </c:pt>
              </c:numCache>
            </c:numRef>
          </c:val>
        </c:ser>
        <c:dLbls/>
        <c:gapWidth val="63"/>
        <c:axId val="102233984"/>
        <c:axId val="102235520"/>
      </c:barChart>
      <c:catAx>
        <c:axId val="10223398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02235520"/>
        <c:crosses val="autoZero"/>
        <c:auto val="1"/>
        <c:lblAlgn val="ctr"/>
        <c:lblOffset val="100"/>
      </c:catAx>
      <c:valAx>
        <c:axId val="10223552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022339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'ssquartier Port Marianne'!$E$234:$E$235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'ssquartier Port Marianne'!$K$234:$K$235</c:f>
              <c:numCache>
                <c:formatCode>#,##0</c:formatCode>
                <c:ptCount val="2"/>
                <c:pt idx="0">
                  <c:v>1320.350277</c:v>
                </c:pt>
                <c:pt idx="1">
                  <c:v>4494.7113319999999</c:v>
                </c:pt>
              </c:numCache>
            </c:numRef>
          </c:val>
        </c:ser>
        <c:ser>
          <c:idx val="1"/>
          <c:order val="1"/>
          <c:tx>
            <c:strRef>
              <c:f>'ssquartier Port Marianne'!$E$236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'ssquartier Port Marianne'!$L$236</c:f>
              <c:numCache>
                <c:formatCode>0%</c:formatCode>
                <c:ptCount val="1"/>
                <c:pt idx="0">
                  <c:v>0.12934136240894298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38100</xdr:colOff>
      <xdr:row>244</xdr:row>
      <xdr:rowOff>167640</xdr:rowOff>
    </xdr:from>
    <xdr:to>
      <xdr:col>12</xdr:col>
      <xdr:colOff>0</xdr:colOff>
      <xdr:row>259</xdr:row>
      <xdr:rowOff>161925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272</xdr:row>
      <xdr:rowOff>175260</xdr:rowOff>
    </xdr:from>
    <xdr:to>
      <xdr:col>21</xdr:col>
      <xdr:colOff>99060</xdr:colOff>
      <xdr:row>285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721803" y="2355215"/>
          <a:ext cx="648195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85725</xdr:colOff>
      <xdr:row>150</xdr:row>
      <xdr:rowOff>19050</xdr:rowOff>
    </xdr:from>
    <xdr:to>
      <xdr:col>4</xdr:col>
      <xdr:colOff>280035</xdr:colOff>
      <xdr:row>161</xdr:row>
      <xdr:rowOff>156210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161925</xdr:colOff>
      <xdr:row>149</xdr:row>
      <xdr:rowOff>133350</xdr:rowOff>
    </xdr:from>
    <xdr:to>
      <xdr:col>21</xdr:col>
      <xdr:colOff>28575</xdr:colOff>
      <xdr:row>161</xdr:row>
      <xdr:rowOff>80010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238125</xdr:colOff>
      <xdr:row>111</xdr:row>
      <xdr:rowOff>133350</xdr:rowOff>
    </xdr:from>
    <xdr:to>
      <xdr:col>21</xdr:col>
      <xdr:colOff>222885</xdr:colOff>
      <xdr:row>126</xdr:row>
      <xdr:rowOff>72390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247650</xdr:colOff>
      <xdr:row>262</xdr:row>
      <xdr:rowOff>38101</xdr:rowOff>
    </xdr:from>
    <xdr:to>
      <xdr:col>18</xdr:col>
      <xdr:colOff>342450</xdr:colOff>
      <xdr:row>272</xdr:row>
      <xdr:rowOff>104776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</xdr:colOff>
      <xdr:row>256</xdr:row>
      <xdr:rowOff>0</xdr:rowOff>
    </xdr:from>
    <xdr:to>
      <xdr:col>3</xdr:col>
      <xdr:colOff>304801</xdr:colOff>
      <xdr:row>260</xdr:row>
      <xdr:rowOff>68580</xdr:rowOff>
    </xdr:to>
    <xdr:sp macro="" textlink="">
      <xdr:nvSpPr>
        <xdr:cNvPr id="63" name="ZoneTexte 1"/>
        <xdr:cNvSpPr txBox="1"/>
      </xdr:nvSpPr>
      <xdr:spPr>
        <a:xfrm>
          <a:off x="1" y="46817280"/>
          <a:ext cx="26593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Il s'agit du pourcentage de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Logement public ordinaire .Pour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taux de la loi SRU, il faut ajouter à ce chiffre le logement : étudiant ; foyers ; privé conventionné et CHRS.</a:t>
          </a:r>
          <a:endParaRPr lang="fr-FR" sz="1100"/>
        </a:p>
      </xdr:txBody>
    </xdr:sp>
    <xdr:clientData/>
  </xdr:twoCellAnchor>
  <xdr:twoCellAnchor>
    <xdr:from>
      <xdr:col>12</xdr:col>
      <xdr:colOff>323850</xdr:colOff>
      <xdr:row>244</xdr:row>
      <xdr:rowOff>180975</xdr:rowOff>
    </xdr:from>
    <xdr:to>
      <xdr:col>21</xdr:col>
      <xdr:colOff>16785</xdr:colOff>
      <xdr:row>259</xdr:row>
      <xdr:rowOff>134895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1:X477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0.85546875" defaultRowHeight="15"/>
  <cols>
    <col min="1" max="1" width="23.85546875" style="1" customWidth="1"/>
    <col min="2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0.85546875" style="1"/>
  </cols>
  <sheetData>
    <row r="1" spans="1:24" ht="35.1" customHeight="1">
      <c r="A1" s="253" t="s">
        <v>274</v>
      </c>
      <c r="B1" s="253"/>
      <c r="C1" s="253"/>
      <c r="D1" s="253"/>
      <c r="E1" s="253"/>
      <c r="F1" s="253"/>
      <c r="G1" s="253"/>
      <c r="H1" s="253"/>
      <c r="I1" s="254"/>
      <c r="J1" s="255" t="s">
        <v>273</v>
      </c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</row>
    <row r="2" spans="1:24" ht="35.1" customHeight="1">
      <c r="A2" s="256"/>
      <c r="B2" s="257"/>
      <c r="C2" s="257"/>
      <c r="D2" s="257"/>
      <c r="E2" s="257"/>
      <c r="F2" s="257"/>
      <c r="G2" s="257"/>
      <c r="H2" s="257"/>
      <c r="I2" s="258"/>
      <c r="J2" s="259" t="s">
        <v>272</v>
      </c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</row>
    <row r="3" spans="1:24" ht="14.1" customHeight="1">
      <c r="A3" s="238"/>
      <c r="B3" s="238"/>
      <c r="C3" s="238"/>
      <c r="D3" s="238"/>
      <c r="E3" s="238"/>
      <c r="F3" s="238"/>
      <c r="G3" s="238"/>
      <c r="H3" s="231"/>
      <c r="I3" s="231"/>
      <c r="J3" s="231"/>
      <c r="K3" s="238"/>
      <c r="L3" s="24"/>
      <c r="M3" s="24"/>
      <c r="N3" s="11"/>
      <c r="O3" s="11"/>
      <c r="P3" s="11"/>
      <c r="Q3" s="260">
        <v>1999</v>
      </c>
      <c r="R3" s="260"/>
      <c r="S3" s="260">
        <v>2007</v>
      </c>
      <c r="T3" s="260"/>
      <c r="U3" s="260">
        <v>2009</v>
      </c>
      <c r="V3" s="260"/>
    </row>
    <row r="4" spans="1:24" ht="14.1" customHeight="1">
      <c r="A4" s="228" t="s">
        <v>243</v>
      </c>
      <c r="B4" s="243">
        <v>9951</v>
      </c>
      <c r="C4" s="244"/>
      <c r="D4" s="233"/>
      <c r="E4" s="228" t="s">
        <v>271</v>
      </c>
      <c r="F4" s="228"/>
      <c r="G4" s="228"/>
      <c r="H4" s="226"/>
      <c r="I4" s="226"/>
      <c r="J4" s="226"/>
      <c r="K4" s="245">
        <f>SUM(B4/255080)</f>
        <v>3.9011290575505723E-2</v>
      </c>
      <c r="L4" s="245"/>
      <c r="N4" s="226" t="s">
        <v>270</v>
      </c>
      <c r="O4" s="226"/>
      <c r="P4" s="226"/>
      <c r="Q4" s="244">
        <v>5244</v>
      </c>
      <c r="R4" s="246"/>
      <c r="S4" s="243">
        <v>9495</v>
      </c>
      <c r="T4" s="244"/>
      <c r="U4" s="243">
        <v>9951</v>
      </c>
      <c r="V4" s="244"/>
    </row>
    <row r="5" spans="1:24" ht="14.1" customHeight="1">
      <c r="A5" s="238"/>
      <c r="B5" s="233"/>
      <c r="C5" s="233"/>
      <c r="D5" s="233"/>
      <c r="E5" s="233"/>
      <c r="F5" s="233"/>
      <c r="G5" s="233"/>
      <c r="H5" s="237"/>
      <c r="I5" s="237"/>
      <c r="J5" s="237"/>
      <c r="K5" s="233"/>
      <c r="N5" s="4"/>
      <c r="O5" s="4"/>
      <c r="P5" s="4"/>
      <c r="Q5" s="4"/>
      <c r="R5" s="270"/>
      <c r="S5" s="270"/>
      <c r="T5" s="270"/>
      <c r="U5" s="270"/>
      <c r="V5" s="236"/>
    </row>
    <row r="6" spans="1:24" ht="14.1" customHeight="1">
      <c r="A6" s="228" t="s">
        <v>269</v>
      </c>
      <c r="B6" s="284">
        <v>57.26</v>
      </c>
      <c r="C6" s="284"/>
      <c r="D6" s="233"/>
      <c r="E6" s="226" t="s">
        <v>268</v>
      </c>
      <c r="F6" s="226"/>
      <c r="G6" s="226"/>
      <c r="H6" s="226"/>
      <c r="I6" s="226"/>
      <c r="J6" s="226"/>
      <c r="K6" s="285">
        <f>SUM(B4)/B6</f>
        <v>173.7862382116661</v>
      </c>
      <c r="L6" s="285"/>
      <c r="N6" s="226" t="s">
        <v>267</v>
      </c>
      <c r="O6" s="226"/>
      <c r="P6" s="226"/>
      <c r="Q6" s="235"/>
      <c r="R6" s="234"/>
      <c r="S6" s="234"/>
      <c r="T6" s="234"/>
      <c r="U6" s="286">
        <f>SUM(U4-Q4)/Q4/10</f>
        <v>8.9759725400457666E-2</v>
      </c>
      <c r="V6" s="286"/>
    </row>
    <row r="7" spans="1:24" ht="15" customHeight="1">
      <c r="A7" s="233"/>
      <c r="H7" s="4"/>
      <c r="I7" s="4"/>
      <c r="J7" s="4"/>
      <c r="N7" s="232"/>
      <c r="O7" s="232"/>
      <c r="P7" s="232"/>
      <c r="Q7" s="232"/>
      <c r="R7" s="232"/>
      <c r="S7" s="232"/>
      <c r="T7" s="232"/>
      <c r="U7" s="232"/>
      <c r="V7" s="232"/>
    </row>
    <row r="8" spans="1:24" ht="14.1" customHeight="1">
      <c r="A8" s="228" t="s">
        <v>266</v>
      </c>
      <c r="B8" s="287">
        <v>24823</v>
      </c>
      <c r="C8" s="287"/>
      <c r="D8" s="227"/>
      <c r="E8" s="226" t="s">
        <v>265</v>
      </c>
      <c r="F8" s="226"/>
      <c r="G8" s="226"/>
      <c r="H8" s="226"/>
      <c r="I8" s="226"/>
      <c r="J8" s="226"/>
      <c r="K8" s="285">
        <f>F227</f>
        <v>704</v>
      </c>
      <c r="L8" s="285"/>
      <c r="M8" s="227"/>
      <c r="N8" s="226" t="s">
        <v>264</v>
      </c>
      <c r="O8" s="226"/>
      <c r="P8" s="226"/>
      <c r="Q8" s="226"/>
      <c r="R8" s="226"/>
      <c r="S8" s="226"/>
      <c r="T8" s="225"/>
      <c r="U8" s="288">
        <f xml:space="preserve"> D149</f>
        <v>0.1562318277027516</v>
      </c>
      <c r="V8" s="288"/>
    </row>
    <row r="9" spans="1:24" ht="15" customHeight="1">
      <c r="A9" s="231"/>
      <c r="B9" s="271"/>
      <c r="C9" s="271"/>
      <c r="D9" s="231"/>
      <c r="E9" s="231"/>
      <c r="F9" s="231"/>
      <c r="G9" s="231"/>
      <c r="H9" s="231"/>
      <c r="I9" s="231"/>
      <c r="J9" s="231"/>
      <c r="K9" s="289"/>
      <c r="L9" s="289"/>
      <c r="M9" s="11"/>
      <c r="N9" s="290"/>
      <c r="O9" s="290"/>
      <c r="P9" s="290"/>
      <c r="Q9" s="11"/>
      <c r="R9" s="11"/>
      <c r="S9" s="291"/>
      <c r="T9" s="291"/>
      <c r="U9" s="230"/>
      <c r="V9" s="229"/>
    </row>
    <row r="10" spans="1:24" ht="14.1" customHeight="1">
      <c r="A10" s="228" t="s">
        <v>263</v>
      </c>
      <c r="B10" s="245">
        <f>L234</f>
        <v>0.22705697132365496</v>
      </c>
      <c r="C10" s="245"/>
      <c r="D10" s="227"/>
      <c r="E10" s="226" t="s">
        <v>262</v>
      </c>
      <c r="F10" s="226"/>
      <c r="G10" s="226"/>
      <c r="H10" s="226"/>
      <c r="I10" s="226"/>
      <c r="J10" s="226"/>
      <c r="K10" s="245">
        <f xml:space="preserve"> L235</f>
        <v>0.7729430286763449</v>
      </c>
      <c r="L10" s="245"/>
      <c r="M10" s="227"/>
      <c r="N10" s="226" t="s">
        <v>261</v>
      </c>
      <c r="O10" s="226"/>
      <c r="P10" s="226"/>
      <c r="Q10" s="226"/>
      <c r="R10" s="226"/>
      <c r="S10" s="226"/>
      <c r="T10" s="225"/>
      <c r="U10" s="245">
        <f>+L236</f>
        <v>0.12934136240894298</v>
      </c>
      <c r="V10" s="245"/>
    </row>
    <row r="11" spans="1:24" ht="14.1" customHeight="1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4" ht="14.1" customHeight="1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198"/>
      <c r="T12" s="43"/>
      <c r="U12" s="224"/>
      <c r="V12" s="223"/>
    </row>
    <row r="13" spans="1:24" ht="14.1" customHeight="1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</row>
    <row r="14" spans="1:24" ht="14.1" customHeight="1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X14"/>
    </row>
    <row r="15" spans="1:24" ht="14.1" customHeight="1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</row>
    <row r="16" spans="1:24" ht="14.1" customHeight="1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</row>
    <row r="17" spans="1:22" ht="14.1" customHeight="1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2" ht="14.1" customHeight="1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</row>
    <row r="19" spans="1:22" ht="14.1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</row>
    <row r="20" spans="1:22" ht="14.1" customHeight="1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</row>
    <row r="21" spans="1:22" ht="14.1" customHeight="1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</row>
    <row r="22" spans="1:22" ht="14.1" customHeight="1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</row>
    <row r="23" spans="1:22" ht="14.1" customHeight="1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</row>
    <row r="24" spans="1:22" ht="14.1" customHeight="1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</row>
    <row r="25" spans="1:22" ht="14.1" customHeight="1">
      <c r="A25" s="222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</row>
    <row r="26" spans="1:22" ht="14.1" customHeight="1">
      <c r="A26" s="222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</row>
    <row r="27" spans="1:22" ht="14.1" customHeight="1">
      <c r="A27" s="222"/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</row>
    <row r="28" spans="1:22" ht="14.1" customHeight="1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</row>
    <row r="29" spans="1:22" ht="14.1" customHeight="1">
      <c r="A29" s="222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</row>
    <row r="30" spans="1:22" ht="14.1" customHeight="1">
      <c r="A30" s="222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 ht="14.1" customHeight="1">
      <c r="A31" s="222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</row>
    <row r="32" spans="1:22" ht="14.1" customHeight="1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 ht="14.1" customHeight="1">
      <c r="A33" s="222"/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</row>
    <row r="34" spans="1:22" ht="14.1" customHeight="1">
      <c r="A34" s="222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</row>
    <row r="35" spans="1:22" ht="14.1" customHeight="1">
      <c r="A35" s="222"/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</row>
    <row r="36" spans="1:22" ht="14.1" customHeight="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 ht="14.1" customHeight="1">
      <c r="A37" s="222"/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7" t="s">
        <v>260</v>
      </c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</row>
    <row r="41" spans="1:22">
      <c r="A41" s="221"/>
      <c r="H41" s="4"/>
      <c r="I41" s="4"/>
    </row>
    <row r="42" spans="1:22" ht="20.100000000000001" customHeight="1">
      <c r="A42" s="220" t="s">
        <v>259</v>
      </c>
      <c r="B42" s="265" t="s">
        <v>171</v>
      </c>
      <c r="C42" s="266"/>
      <c r="D42" s="267" t="s">
        <v>204</v>
      </c>
      <c r="E42" s="268"/>
      <c r="F42" s="269" t="s">
        <v>178</v>
      </c>
      <c r="G42" s="268"/>
      <c r="I42" s="3"/>
    </row>
    <row r="43" spans="1:22" ht="14.1" customHeight="1">
      <c r="A43" s="219" t="s">
        <v>258</v>
      </c>
      <c r="B43" s="155">
        <v>638.51728600000001</v>
      </c>
      <c r="C43" s="154">
        <f t="shared" ref="C43:C48" si="0">B43/SUM($B$43:$B$48)</f>
        <v>0.13515976053734974</v>
      </c>
      <c r="D43" s="155">
        <v>569.96392400000002</v>
      </c>
      <c r="E43" s="154">
        <f t="shared" ref="E43:E48" si="1">D43/SUM($D$43:$D$48)</f>
        <v>0.109043869145082</v>
      </c>
      <c r="F43" s="155">
        <f t="shared" ref="F43:F49" si="2">B43+D43</f>
        <v>1208.4812099999999</v>
      </c>
      <c r="G43" s="154">
        <f t="shared" ref="G43:G48" si="3">F43/SUM($F$43:$F$48)</f>
        <v>0.1214420919521942</v>
      </c>
      <c r="I43" s="3"/>
    </row>
    <row r="44" spans="1:22" ht="14.1" customHeight="1">
      <c r="A44" s="219" t="s">
        <v>257</v>
      </c>
      <c r="B44" s="86">
        <v>1923.9789060000001</v>
      </c>
      <c r="C44" s="16">
        <f t="shared" si="0"/>
        <v>0.40726309829906798</v>
      </c>
      <c r="D44" s="86">
        <v>2179.641603</v>
      </c>
      <c r="E44" s="16">
        <f t="shared" si="1"/>
        <v>0.41700280269090995</v>
      </c>
      <c r="F44" s="86">
        <f t="shared" si="2"/>
        <v>4103.6205090000003</v>
      </c>
      <c r="G44" s="16">
        <f t="shared" si="3"/>
        <v>0.41237898865708311</v>
      </c>
      <c r="I44" s="3"/>
    </row>
    <row r="45" spans="1:22" ht="14.1" customHeight="1">
      <c r="A45" s="219" t="s">
        <v>256</v>
      </c>
      <c r="B45" s="86">
        <v>1148.1423479999999</v>
      </c>
      <c r="C45" s="16">
        <f t="shared" si="0"/>
        <v>0.24303593374991331</v>
      </c>
      <c r="D45" s="86">
        <v>1073.4535040000001</v>
      </c>
      <c r="E45" s="16">
        <f t="shared" si="1"/>
        <v>0.20537005676083064</v>
      </c>
      <c r="F45" s="86">
        <f t="shared" si="2"/>
        <v>2221.5958519999999</v>
      </c>
      <c r="G45" s="16">
        <f t="shared" si="3"/>
        <v>0.22325150404216648</v>
      </c>
      <c r="I45" s="3"/>
    </row>
    <row r="46" spans="1:22" ht="14.1" customHeight="1">
      <c r="A46" s="219" t="s">
        <v>255</v>
      </c>
      <c r="B46" s="86">
        <v>497.92225400000007</v>
      </c>
      <c r="C46" s="16">
        <f t="shared" si="0"/>
        <v>0.10539895174718486</v>
      </c>
      <c r="D46" s="86">
        <v>645.02786500000002</v>
      </c>
      <c r="E46" s="16">
        <f t="shared" si="1"/>
        <v>0.12340488782583303</v>
      </c>
      <c r="F46" s="86">
        <f t="shared" si="2"/>
        <v>1142.9501190000001</v>
      </c>
      <c r="G46" s="16">
        <f t="shared" si="3"/>
        <v>0.11485677418879299</v>
      </c>
      <c r="I46" s="3"/>
    </row>
    <row r="47" spans="1:22" ht="14.1" customHeight="1">
      <c r="A47" s="219" t="s">
        <v>254</v>
      </c>
      <c r="B47" s="86">
        <v>375.40268500000002</v>
      </c>
      <c r="C47" s="16">
        <f t="shared" si="0"/>
        <v>7.9464312278114485E-2</v>
      </c>
      <c r="D47" s="86">
        <v>472.74216699999999</v>
      </c>
      <c r="E47" s="16">
        <f t="shared" si="1"/>
        <v>9.0443680427939682E-2</v>
      </c>
      <c r="F47" s="86">
        <f t="shared" si="2"/>
        <v>848.14485200000001</v>
      </c>
      <c r="G47" s="16">
        <f t="shared" si="3"/>
        <v>8.523135010544694E-2</v>
      </c>
      <c r="I47" s="3"/>
    </row>
    <row r="48" spans="1:22" ht="14.1" customHeight="1">
      <c r="A48" s="219" t="s">
        <v>253</v>
      </c>
      <c r="B48" s="86">
        <v>140.20356200000001</v>
      </c>
      <c r="C48" s="16">
        <f t="shared" si="0"/>
        <v>2.9677943388369703E-2</v>
      </c>
      <c r="D48" s="86">
        <v>286.094087</v>
      </c>
      <c r="E48" s="16">
        <f t="shared" si="1"/>
        <v>5.4734703149404429E-2</v>
      </c>
      <c r="F48" s="86">
        <f t="shared" si="2"/>
        <v>426.29764899999998</v>
      </c>
      <c r="G48" s="16">
        <f t="shared" si="3"/>
        <v>4.2839291054316192E-2</v>
      </c>
      <c r="I48" s="3"/>
    </row>
    <row r="49" spans="1:22" ht="14.1" customHeight="1">
      <c r="A49" s="212" t="s">
        <v>128</v>
      </c>
      <c r="B49" s="218">
        <f>SUM(B43:B48)</f>
        <v>4724.1670409999997</v>
      </c>
      <c r="C49" s="59"/>
      <c r="D49" s="218">
        <f>SUM(D43:D48)</f>
        <v>5226.9231500000014</v>
      </c>
      <c r="E49" s="59"/>
      <c r="F49" s="218">
        <f t="shared" si="2"/>
        <v>9951.0901910000011</v>
      </c>
      <c r="G49" s="7"/>
      <c r="I49" s="3"/>
    </row>
    <row r="50" spans="1:22" ht="14.1" customHeight="1">
      <c r="I50" s="4"/>
    </row>
    <row r="51" spans="1:22" ht="20.100000000000001" customHeight="1">
      <c r="A51" s="217" t="s">
        <v>252</v>
      </c>
      <c r="B51" s="265" t="s">
        <v>171</v>
      </c>
      <c r="C51" s="266"/>
      <c r="D51" s="267" t="s">
        <v>204</v>
      </c>
      <c r="E51" s="268"/>
      <c r="F51" s="269" t="s">
        <v>178</v>
      </c>
      <c r="G51" s="268"/>
      <c r="I51" s="4"/>
    </row>
    <row r="52" spans="1:22" ht="14.1" customHeight="1">
      <c r="A52" s="216" t="s">
        <v>251</v>
      </c>
      <c r="B52" s="77">
        <v>3.835925</v>
      </c>
      <c r="C52" s="154">
        <f t="shared" ref="C52:C59" si="4">B52/SUM($B$52:$B$59)</f>
        <v>9.388775910870998E-4</v>
      </c>
      <c r="D52" s="77">
        <v>14.386372000000001</v>
      </c>
      <c r="E52" s="154">
        <f t="shared" ref="E52:E59" si="5">D52/SUM($D$52:$D$59)</f>
        <v>3.0892200914834551E-3</v>
      </c>
      <c r="F52" s="77">
        <f t="shared" ref="F52:F60" si="6">B52+D52</f>
        <v>18.222297000000001</v>
      </c>
      <c r="G52" s="154">
        <f t="shared" ref="G52:G59" si="7">F52/SUM($F$52:$F$59)</f>
        <v>2.0843088194577252E-3</v>
      </c>
      <c r="I52" s="4"/>
    </row>
    <row r="53" spans="1:22" ht="14.1" customHeight="1">
      <c r="A53" s="215" t="s">
        <v>250</v>
      </c>
      <c r="B53" s="74">
        <v>187.57322499999998</v>
      </c>
      <c r="C53" s="16">
        <f t="shared" si="4"/>
        <v>4.5910255711578966E-2</v>
      </c>
      <c r="D53" s="74">
        <v>74.587923000000004</v>
      </c>
      <c r="E53" s="16">
        <f t="shared" si="5"/>
        <v>1.6016443222351049E-2</v>
      </c>
      <c r="F53" s="74">
        <f t="shared" si="6"/>
        <v>262.16114799999997</v>
      </c>
      <c r="G53" s="16">
        <f t="shared" si="7"/>
        <v>2.9986603384609633E-2</v>
      </c>
      <c r="I53" s="4"/>
    </row>
    <row r="54" spans="1:22" ht="14.1" customHeight="1">
      <c r="A54" s="215" t="s">
        <v>249</v>
      </c>
      <c r="B54" s="74">
        <v>686.54691400000002</v>
      </c>
      <c r="C54" s="16">
        <f t="shared" si="4"/>
        <v>0.16803861201264422</v>
      </c>
      <c r="D54" s="74">
        <v>438.30126000000001</v>
      </c>
      <c r="E54" s="16">
        <f t="shared" si="5"/>
        <v>9.4117478577261424E-2</v>
      </c>
      <c r="F54" s="74">
        <f t="shared" si="6"/>
        <v>1124.848174</v>
      </c>
      <c r="G54" s="16">
        <f t="shared" si="7"/>
        <v>0.12866275693010151</v>
      </c>
      <c r="I54" s="4"/>
    </row>
    <row r="55" spans="1:22" ht="14.1" customHeight="1">
      <c r="A55" s="215" t="s">
        <v>248</v>
      </c>
      <c r="B55" s="74">
        <v>823.53818699999999</v>
      </c>
      <c r="C55" s="16">
        <f t="shared" si="4"/>
        <v>0.20156847414347193</v>
      </c>
      <c r="D55" s="74">
        <v>886.63165400000003</v>
      </c>
      <c r="E55" s="16">
        <f t="shared" si="5"/>
        <v>0.19038853710177986</v>
      </c>
      <c r="F55" s="74">
        <f t="shared" si="6"/>
        <v>1710.1698409999999</v>
      </c>
      <c r="G55" s="16">
        <f t="shared" si="7"/>
        <v>0.19561321398542211</v>
      </c>
      <c r="I55" s="4"/>
    </row>
    <row r="56" spans="1:22" ht="14.1" customHeight="1">
      <c r="A56" s="215" t="s">
        <v>247</v>
      </c>
      <c r="B56" s="74">
        <v>512.35128699999996</v>
      </c>
      <c r="C56" s="16">
        <f t="shared" si="4"/>
        <v>0.1254026452886684</v>
      </c>
      <c r="D56" s="74">
        <v>1130.8547480000002</v>
      </c>
      <c r="E56" s="16">
        <f t="shared" si="5"/>
        <v>0.24283114659283522</v>
      </c>
      <c r="F56" s="74">
        <f t="shared" si="6"/>
        <v>1643.2060350000002</v>
      </c>
      <c r="G56" s="16">
        <f t="shared" si="7"/>
        <v>0.18795373771685644</v>
      </c>
      <c r="I56" s="4"/>
    </row>
    <row r="57" spans="1:22" ht="14.1" customHeight="1">
      <c r="A57" s="215" t="s">
        <v>246</v>
      </c>
      <c r="B57" s="74">
        <v>503.92170599999997</v>
      </c>
      <c r="C57" s="16">
        <f t="shared" si="4"/>
        <v>0.12333942854090779</v>
      </c>
      <c r="D57" s="74">
        <v>98.579466999999994</v>
      </c>
      <c r="E57" s="16">
        <f t="shared" si="5"/>
        <v>2.1168204886133225E-2</v>
      </c>
      <c r="F57" s="74">
        <f t="shared" si="6"/>
        <v>602.50117299999999</v>
      </c>
      <c r="G57" s="16">
        <f t="shared" si="7"/>
        <v>6.8915489008741587E-2</v>
      </c>
      <c r="I57" s="4"/>
    </row>
    <row r="58" spans="1:22" ht="14.1" customHeight="1">
      <c r="A58" s="215" t="s">
        <v>245</v>
      </c>
      <c r="B58" s="74">
        <v>515.15496900000005</v>
      </c>
      <c r="C58" s="16">
        <f t="shared" si="4"/>
        <v>0.12608887200121735</v>
      </c>
      <c r="D58" s="74">
        <v>665.63356900000008</v>
      </c>
      <c r="E58" s="16">
        <f t="shared" si="5"/>
        <v>0.14293308937935423</v>
      </c>
      <c r="F58" s="74">
        <f t="shared" si="6"/>
        <v>1180.7885380000002</v>
      </c>
      <c r="G58" s="16">
        <f t="shared" si="7"/>
        <v>0.13506134619954849</v>
      </c>
      <c r="I58" s="4"/>
      <c r="N58" s="214"/>
      <c r="O58" s="214"/>
      <c r="P58" s="214"/>
      <c r="Q58" s="214"/>
      <c r="R58" s="214"/>
      <c r="S58" s="214"/>
      <c r="T58" s="214"/>
      <c r="U58" s="214"/>
      <c r="V58" s="214"/>
    </row>
    <row r="59" spans="1:22" ht="14.1" customHeight="1">
      <c r="A59" s="213" t="s">
        <v>244</v>
      </c>
      <c r="B59" s="108">
        <v>852.72754199999997</v>
      </c>
      <c r="C59" s="14">
        <f t="shared" si="4"/>
        <v>0.20871283471042415</v>
      </c>
      <c r="D59" s="108">
        <v>1347.9842309999999</v>
      </c>
      <c r="E59" s="14">
        <f t="shared" si="5"/>
        <v>0.28945588014880153</v>
      </c>
      <c r="F59" s="108">
        <f t="shared" si="6"/>
        <v>2200.711773</v>
      </c>
      <c r="G59" s="14">
        <f t="shared" si="7"/>
        <v>0.25172254395526245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12" t="s">
        <v>128</v>
      </c>
      <c r="B60" s="96">
        <v>24824</v>
      </c>
      <c r="C60" s="211"/>
      <c r="D60" s="96">
        <v>37473</v>
      </c>
      <c r="E60" s="59"/>
      <c r="F60" s="96">
        <f t="shared" si="6"/>
        <v>62297</v>
      </c>
      <c r="G60" s="7"/>
      <c r="I60" s="4"/>
    </row>
    <row r="61" spans="1:22" ht="14.1" customHeight="1">
      <c r="A61" s="210"/>
      <c r="B61" s="47"/>
      <c r="C61" s="136"/>
      <c r="D61" s="47"/>
      <c r="E61" s="198"/>
      <c r="F61" s="47"/>
      <c r="G61" s="45"/>
      <c r="H61" s="4"/>
      <c r="I61" s="4"/>
    </row>
    <row r="62" spans="1:22" ht="20.100000000000001" customHeight="1">
      <c r="A62" s="209" t="s">
        <v>243</v>
      </c>
      <c r="B62" s="208" t="s">
        <v>128</v>
      </c>
      <c r="C62" s="207" t="s">
        <v>182</v>
      </c>
      <c r="D62" s="47"/>
      <c r="E62" s="198"/>
      <c r="F62" s="47"/>
      <c r="G62" s="197"/>
      <c r="H62" s="4"/>
      <c r="I62" s="180"/>
      <c r="J62" s="180"/>
      <c r="K62" s="180"/>
      <c r="L62" s="180"/>
      <c r="M62" s="180"/>
      <c r="N62" s="180"/>
      <c r="O62" s="4"/>
      <c r="P62" s="4"/>
    </row>
    <row r="63" spans="1:22" ht="14.1" customHeight="1">
      <c r="A63" s="206" t="s">
        <v>242</v>
      </c>
      <c r="B63" s="205">
        <v>9233</v>
      </c>
      <c r="C63" s="204">
        <f>B63/SUM($B$63:$B$64)</f>
        <v>0.92784644759320667</v>
      </c>
      <c r="D63" s="47"/>
      <c r="E63" s="198"/>
      <c r="F63" s="47"/>
      <c r="G63" s="197"/>
      <c r="H63" s="4"/>
      <c r="I63" s="180"/>
      <c r="J63" s="180"/>
      <c r="K63" s="180"/>
      <c r="L63" s="180"/>
      <c r="M63" s="180"/>
      <c r="N63" s="180"/>
      <c r="O63" s="180"/>
      <c r="P63" s="179"/>
    </row>
    <row r="64" spans="1:22" ht="14.1" customHeight="1">
      <c r="A64" s="203" t="s">
        <v>241</v>
      </c>
      <c r="B64" s="202">
        <v>718</v>
      </c>
      <c r="C64" s="201">
        <f>B64/SUM($B$63:$B$64)</f>
        <v>7.2153552406793289E-2</v>
      </c>
      <c r="D64" s="47"/>
      <c r="E64" s="198"/>
      <c r="F64" s="47"/>
      <c r="G64" s="197"/>
      <c r="I64" s="4"/>
    </row>
    <row r="65" spans="1:22" ht="14.1" customHeight="1">
      <c r="A65" s="200"/>
      <c r="B65" s="136"/>
      <c r="C65" s="199"/>
      <c r="D65" s="47"/>
      <c r="E65" s="198"/>
      <c r="F65" s="47"/>
      <c r="G65" s="197"/>
      <c r="I65" s="4"/>
    </row>
    <row r="66" spans="1:22" ht="14.1" customHeight="1">
      <c r="A66" s="200"/>
      <c r="B66" s="136"/>
      <c r="C66" s="199"/>
      <c r="D66" s="47"/>
      <c r="E66" s="198"/>
      <c r="F66" s="47"/>
      <c r="G66" s="197"/>
      <c r="I66" s="4"/>
    </row>
    <row r="67" spans="1:22" ht="20.100000000000001" customHeight="1">
      <c r="A67" s="247" t="s">
        <v>240</v>
      </c>
      <c r="B67" s="248"/>
      <c r="C67" s="248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</row>
    <row r="68" spans="1:22" ht="14.45" customHeight="1">
      <c r="I68" s="3"/>
    </row>
    <row r="69" spans="1:22" ht="20.100000000000001" customHeight="1">
      <c r="A69" s="69" t="s">
        <v>239</v>
      </c>
      <c r="B69" s="249" t="s">
        <v>107</v>
      </c>
      <c r="C69" s="249"/>
      <c r="D69" s="249" t="s">
        <v>238</v>
      </c>
      <c r="E69" s="249"/>
      <c r="G69" s="250" t="s">
        <v>237</v>
      </c>
      <c r="H69" s="251"/>
      <c r="I69" s="252"/>
      <c r="M69" s="196"/>
      <c r="N69" s="196"/>
      <c r="O69" s="196"/>
    </row>
    <row r="70" spans="1:22" ht="14.45" customHeight="1">
      <c r="A70" s="195"/>
      <c r="B70" s="194">
        <v>2009</v>
      </c>
      <c r="C70" s="193" t="s">
        <v>182</v>
      </c>
      <c r="D70" s="194">
        <v>2009</v>
      </c>
      <c r="E70" s="193" t="s">
        <v>182</v>
      </c>
      <c r="G70" s="261" t="s">
        <v>236</v>
      </c>
      <c r="H70" s="262"/>
      <c r="I70" s="184">
        <v>2198.6504</v>
      </c>
    </row>
    <row r="71" spans="1:22" ht="22.7" customHeight="1">
      <c r="A71" s="188" t="s">
        <v>178</v>
      </c>
      <c r="B71" s="187">
        <v>5932.7938869999998</v>
      </c>
      <c r="C71" s="16"/>
      <c r="D71" s="187">
        <v>9951.0901869999998</v>
      </c>
      <c r="E71" s="192"/>
      <c r="G71" s="263" t="s">
        <v>235</v>
      </c>
      <c r="H71" s="264"/>
      <c r="I71" s="186">
        <v>5514.8109530000002</v>
      </c>
    </row>
    <row r="72" spans="1:22" ht="22.7" customHeight="1">
      <c r="A72" s="191" t="s">
        <v>234</v>
      </c>
      <c r="B72" s="86">
        <v>3288.775999</v>
      </c>
      <c r="C72" s="16">
        <f t="shared" ref="C72:C79" si="8">SUM(B72/$B$71)</f>
        <v>0.55433848902224636</v>
      </c>
      <c r="D72" s="86">
        <v>3288.775999</v>
      </c>
      <c r="E72" s="16">
        <f t="shared" ref="E72:E79" si="9">SUM(D72/$D$71)</f>
        <v>0.33049404006974259</v>
      </c>
      <c r="G72" s="263" t="s">
        <v>233</v>
      </c>
      <c r="H72" s="294"/>
      <c r="I72" s="184">
        <v>320.26805000000002</v>
      </c>
    </row>
    <row r="73" spans="1:22" ht="22.7" customHeight="1">
      <c r="A73" s="185" t="s">
        <v>232</v>
      </c>
      <c r="B73" s="86">
        <v>1499.7608679999998</v>
      </c>
      <c r="C73" s="16">
        <f t="shared" si="8"/>
        <v>0.25279166891104909</v>
      </c>
      <c r="D73" s="86">
        <v>1499.7608679999998</v>
      </c>
      <c r="E73" s="16">
        <f t="shared" si="9"/>
        <v>0.15071322235218729</v>
      </c>
      <c r="G73" s="295" t="s">
        <v>231</v>
      </c>
      <c r="H73" s="296"/>
      <c r="I73" s="181">
        <v>708.87957699999993</v>
      </c>
    </row>
    <row r="74" spans="1:22" ht="22.7" customHeight="1">
      <c r="A74" s="190" t="s">
        <v>230</v>
      </c>
      <c r="B74" s="86">
        <v>1789.015132</v>
      </c>
      <c r="C74" s="16">
        <f t="shared" si="8"/>
        <v>0.30154682027975194</v>
      </c>
      <c r="D74" s="86">
        <v>1789.015132</v>
      </c>
      <c r="E74" s="16">
        <f t="shared" si="9"/>
        <v>0.17978081781804678</v>
      </c>
      <c r="H74" s="25"/>
      <c r="I74" s="189"/>
      <c r="J74" s="24"/>
      <c r="K74" s="24"/>
    </row>
    <row r="75" spans="1:22">
      <c r="A75" s="188" t="s">
        <v>229</v>
      </c>
      <c r="B75" s="86">
        <v>263.94942000000003</v>
      </c>
      <c r="C75" s="16">
        <f t="shared" si="8"/>
        <v>4.4489902232802789E-2</v>
      </c>
      <c r="D75" s="86">
        <v>567.70705199999998</v>
      </c>
      <c r="E75" s="16">
        <f t="shared" si="9"/>
        <v>5.7049734384042317E-2</v>
      </c>
      <c r="G75" s="297" t="s">
        <v>228</v>
      </c>
      <c r="H75" s="298"/>
      <c r="I75" s="299"/>
      <c r="J75" s="24"/>
      <c r="K75" s="24"/>
    </row>
    <row r="76" spans="1:22">
      <c r="A76" s="188" t="s">
        <v>227</v>
      </c>
      <c r="B76" s="86">
        <v>2380.0684670000001</v>
      </c>
      <c r="C76" s="16">
        <f t="shared" si="8"/>
        <v>0.40117160857639622</v>
      </c>
      <c r="D76" s="187">
        <v>6094.6071339999999</v>
      </c>
      <c r="E76" s="16">
        <f t="shared" si="9"/>
        <v>0.61245622534523214</v>
      </c>
      <c r="G76" s="300" t="s">
        <v>181</v>
      </c>
      <c r="H76" s="301"/>
      <c r="I76" s="184">
        <v>1241.382206</v>
      </c>
      <c r="J76" s="24"/>
      <c r="K76" s="24"/>
    </row>
    <row r="77" spans="1:22">
      <c r="A77" s="185" t="s">
        <v>226</v>
      </c>
      <c r="B77" s="86">
        <v>1227.1698719999999</v>
      </c>
      <c r="C77" s="16">
        <f t="shared" si="8"/>
        <v>0.20684518885595998</v>
      </c>
      <c r="D77" s="86">
        <v>2480.8083470000001</v>
      </c>
      <c r="E77" s="16">
        <f t="shared" si="9"/>
        <v>0.24930015710649495</v>
      </c>
      <c r="G77" s="300" t="s">
        <v>180</v>
      </c>
      <c r="H77" s="301"/>
      <c r="I77" s="186">
        <v>1456.272465</v>
      </c>
      <c r="J77" s="24"/>
      <c r="K77" s="24"/>
    </row>
    <row r="78" spans="1:22">
      <c r="A78" s="185" t="s">
        <v>225</v>
      </c>
      <c r="B78" s="86">
        <v>682.386076</v>
      </c>
      <c r="C78" s="16">
        <f t="shared" si="8"/>
        <v>0.1150193465333848</v>
      </c>
      <c r="D78" s="86">
        <v>2455.6026750000001</v>
      </c>
      <c r="E78" s="16">
        <f t="shared" si="9"/>
        <v>0.24676720126684951</v>
      </c>
      <c r="G78" s="300" t="s">
        <v>224</v>
      </c>
      <c r="H78" s="301"/>
      <c r="I78" s="184">
        <v>482.87240600000007</v>
      </c>
      <c r="J78" s="24"/>
      <c r="K78" s="24"/>
    </row>
    <row r="79" spans="1:22">
      <c r="A79" s="183" t="s">
        <v>223</v>
      </c>
      <c r="B79" s="182">
        <v>470.512518</v>
      </c>
      <c r="C79" s="14">
        <f t="shared" si="8"/>
        <v>7.9307073018496724E-2</v>
      </c>
      <c r="D79" s="182">
        <v>1158.196113</v>
      </c>
      <c r="E79" s="14">
        <f t="shared" si="9"/>
        <v>0.11638886707237919</v>
      </c>
      <c r="G79" s="302" t="s">
        <v>222</v>
      </c>
      <c r="H79" s="303"/>
      <c r="I79" s="181">
        <v>107.19582299999999</v>
      </c>
      <c r="J79" s="24"/>
      <c r="K79" s="24"/>
    </row>
    <row r="80" spans="1:22" ht="14.1" customHeight="1">
      <c r="I80" s="4"/>
    </row>
    <row r="81" spans="1:22" ht="14.1" customHeight="1">
      <c r="A81" s="180"/>
      <c r="B81" s="179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6"/>
      <c r="B82" s="125"/>
      <c r="I82" s="4"/>
    </row>
    <row r="83" spans="1:22" ht="14.1" customHeight="1">
      <c r="A83" s="46"/>
      <c r="B83" s="125"/>
      <c r="I83" s="4"/>
    </row>
    <row r="84" spans="1:22" ht="14.1" customHeight="1">
      <c r="A84" s="46"/>
      <c r="B84" s="125"/>
      <c r="I84" s="4"/>
    </row>
    <row r="85" spans="1:22" ht="14.1" customHeight="1">
      <c r="I85" s="4"/>
    </row>
    <row r="86" spans="1:22" ht="20.100000000000001" customHeight="1">
      <c r="A86" s="178" t="s">
        <v>221</v>
      </c>
      <c r="B86" s="177"/>
      <c r="I86" s="4"/>
    </row>
    <row r="87" spans="1:22" ht="22.7" customHeight="1">
      <c r="A87" s="42" t="s">
        <v>178</v>
      </c>
      <c r="B87" s="176">
        <f>SUM(B88:B92)</f>
        <v>2385.6080239999997</v>
      </c>
      <c r="I87" s="4"/>
    </row>
    <row r="88" spans="1:22">
      <c r="A88" s="42" t="s">
        <v>220</v>
      </c>
      <c r="B88" s="175">
        <v>1326.422916</v>
      </c>
      <c r="I88" s="4"/>
    </row>
    <row r="89" spans="1:22">
      <c r="A89" s="42" t="s">
        <v>219</v>
      </c>
      <c r="B89" s="175">
        <v>636.17266900000004</v>
      </c>
      <c r="I89" s="4"/>
    </row>
    <row r="90" spans="1:22">
      <c r="A90" s="42" t="s">
        <v>218</v>
      </c>
      <c r="B90" s="175">
        <v>336.03266000000002</v>
      </c>
      <c r="I90" s="4"/>
    </row>
    <row r="91" spans="1:22">
      <c r="A91" s="42" t="s">
        <v>217</v>
      </c>
      <c r="B91" s="175">
        <v>78.795174000000003</v>
      </c>
      <c r="I91" s="4"/>
    </row>
    <row r="92" spans="1:22">
      <c r="A92" s="38" t="s">
        <v>216</v>
      </c>
      <c r="B92" s="174">
        <v>8.1846050000000012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32" t="s">
        <v>215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</row>
    <row r="97" spans="1:9" ht="14.1" customHeight="1">
      <c r="F97" s="173"/>
      <c r="G97" s="173"/>
      <c r="H97" s="172"/>
      <c r="I97" s="4"/>
    </row>
    <row r="98" spans="1:9" ht="20.100000000000001" customHeight="1">
      <c r="A98" s="272" t="s">
        <v>214</v>
      </c>
      <c r="B98" s="274" t="s">
        <v>213</v>
      </c>
      <c r="C98" s="275"/>
      <c r="D98" s="274" t="s">
        <v>128</v>
      </c>
      <c r="E98" s="275"/>
      <c r="F98" s="278" t="s">
        <v>182</v>
      </c>
      <c r="H98" s="1"/>
      <c r="I98" s="1"/>
    </row>
    <row r="99" spans="1:9" ht="20.100000000000001" customHeight="1">
      <c r="A99" s="273"/>
      <c r="B99" s="276"/>
      <c r="C99" s="277"/>
      <c r="D99" s="276"/>
      <c r="E99" s="277"/>
      <c r="F99" s="279"/>
      <c r="H99" s="1"/>
      <c r="I99" s="1"/>
    </row>
    <row r="100" spans="1:9" ht="14.1" customHeight="1">
      <c r="A100" s="156" t="s">
        <v>212</v>
      </c>
      <c r="B100" s="280">
        <v>279</v>
      </c>
      <c r="C100" s="281"/>
      <c r="D100" s="282">
        <v>409</v>
      </c>
      <c r="E100" s="283"/>
      <c r="F100" s="171">
        <f t="shared" ref="F100:F106" si="10">B100/D100</f>
        <v>0.68215158924205377</v>
      </c>
      <c r="H100" s="1"/>
      <c r="I100" s="1"/>
    </row>
    <row r="101" spans="1:9" ht="14.1" customHeight="1">
      <c r="A101" s="153" t="s">
        <v>211</v>
      </c>
      <c r="B101" s="304">
        <v>327</v>
      </c>
      <c r="C101" s="305"/>
      <c r="D101" s="306">
        <v>338</v>
      </c>
      <c r="E101" s="307"/>
      <c r="F101" s="170">
        <f t="shared" si="10"/>
        <v>0.96745562130177509</v>
      </c>
      <c r="H101" s="1"/>
      <c r="I101" s="1"/>
    </row>
    <row r="102" spans="1:9" ht="14.1" customHeight="1">
      <c r="A102" s="153" t="s">
        <v>210</v>
      </c>
      <c r="B102" s="304">
        <v>216</v>
      </c>
      <c r="C102" s="305"/>
      <c r="D102" s="306">
        <v>216</v>
      </c>
      <c r="E102" s="307"/>
      <c r="F102" s="170">
        <f t="shared" si="10"/>
        <v>1</v>
      </c>
      <c r="G102" s="4"/>
      <c r="H102" s="1"/>
      <c r="I102" s="1"/>
    </row>
    <row r="103" spans="1:9" ht="14.1" customHeight="1">
      <c r="A103" s="153" t="s">
        <v>209</v>
      </c>
      <c r="B103" s="304">
        <v>170</v>
      </c>
      <c r="C103" s="305"/>
      <c r="D103" s="306">
        <v>176</v>
      </c>
      <c r="E103" s="307"/>
      <c r="F103" s="170">
        <f t="shared" si="10"/>
        <v>0.96590909090909094</v>
      </c>
      <c r="H103" s="1"/>
      <c r="I103" s="1"/>
    </row>
    <row r="104" spans="1:9" ht="14.1" customHeight="1">
      <c r="A104" s="153" t="s">
        <v>208</v>
      </c>
      <c r="B104" s="304">
        <v>1629</v>
      </c>
      <c r="C104" s="305"/>
      <c r="D104" s="306">
        <v>2297</v>
      </c>
      <c r="E104" s="307"/>
      <c r="F104" s="170">
        <f t="shared" si="10"/>
        <v>0.70918589464518933</v>
      </c>
      <c r="H104" s="1"/>
      <c r="I104" s="1"/>
    </row>
    <row r="105" spans="1:9" ht="14.1" customHeight="1">
      <c r="A105" s="153" t="s">
        <v>207</v>
      </c>
      <c r="B105" s="304">
        <v>285</v>
      </c>
      <c r="C105" s="305"/>
      <c r="D105" s="306">
        <v>1631</v>
      </c>
      <c r="E105" s="307"/>
      <c r="F105" s="170">
        <f t="shared" si="10"/>
        <v>0.17473942366646231</v>
      </c>
      <c r="I105" s="4"/>
    </row>
    <row r="106" spans="1:9" ht="14.1" customHeight="1">
      <c r="A106" s="149" t="s">
        <v>206</v>
      </c>
      <c r="B106" s="292">
        <v>95</v>
      </c>
      <c r="C106" s="293"/>
      <c r="D106" s="292">
        <v>4639</v>
      </c>
      <c r="E106" s="293"/>
      <c r="F106" s="169">
        <f t="shared" si="10"/>
        <v>2.0478551411942228E-2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08" t="s">
        <v>205</v>
      </c>
      <c r="B113" s="239" t="s">
        <v>171</v>
      </c>
      <c r="C113" s="310" t="s">
        <v>204</v>
      </c>
      <c r="D113" s="241" t="s">
        <v>178</v>
      </c>
      <c r="E113" s="239" t="s">
        <v>171</v>
      </c>
      <c r="F113" s="239" t="s">
        <v>204</v>
      </c>
      <c r="G113" s="241" t="s">
        <v>178</v>
      </c>
      <c r="I113" s="4"/>
    </row>
    <row r="114" spans="1:9" ht="27.6" customHeight="1">
      <c r="A114" s="309"/>
      <c r="B114" s="240"/>
      <c r="C114" s="311"/>
      <c r="D114" s="312"/>
      <c r="E114" s="240"/>
      <c r="F114" s="240"/>
      <c r="G114" s="242"/>
      <c r="H114" s="1"/>
      <c r="I114" s="1"/>
    </row>
    <row r="115" spans="1:9" ht="14.1" customHeight="1">
      <c r="A115" s="72" t="s">
        <v>203</v>
      </c>
      <c r="B115" s="168">
        <v>3127</v>
      </c>
      <c r="C115" s="167">
        <v>3437</v>
      </c>
      <c r="D115" s="166">
        <f t="shared" ref="D115:D122" si="11">SUM(B115:C115)</f>
        <v>6564</v>
      </c>
      <c r="E115" s="165"/>
      <c r="F115" s="12"/>
      <c r="G115" s="12"/>
      <c r="H115" s="1"/>
      <c r="I115" s="1"/>
    </row>
    <row r="116" spans="1:9" ht="14.1" customHeight="1">
      <c r="A116" s="42" t="s">
        <v>202</v>
      </c>
      <c r="B116" s="163">
        <v>250</v>
      </c>
      <c r="C116" s="162">
        <v>319</v>
      </c>
      <c r="D116" s="164">
        <f t="shared" si="11"/>
        <v>569</v>
      </c>
      <c r="E116" s="157">
        <f t="shared" ref="E116:E122" si="12">B116/$B$115</f>
        <v>7.9948832747041898E-2</v>
      </c>
      <c r="F116" s="157">
        <f t="shared" ref="F116:F122" si="13">C116/$C$115</f>
        <v>9.2813500145475708E-2</v>
      </c>
      <c r="G116" s="157">
        <f t="shared" ref="G116:G122" si="14">D116/$D$115</f>
        <v>8.6684948202315662E-2</v>
      </c>
      <c r="H116" s="1"/>
      <c r="I116" s="1"/>
    </row>
    <row r="117" spans="1:9" ht="14.1" customHeight="1">
      <c r="A117" s="42" t="s">
        <v>201</v>
      </c>
      <c r="B117" s="163">
        <v>95</v>
      </c>
      <c r="C117" s="162">
        <v>162</v>
      </c>
      <c r="D117" s="161">
        <f t="shared" si="11"/>
        <v>257</v>
      </c>
      <c r="E117" s="157">
        <f t="shared" si="12"/>
        <v>3.0380556443875918E-2</v>
      </c>
      <c r="F117" s="157">
        <f t="shared" si="13"/>
        <v>4.7134128600523711E-2</v>
      </c>
      <c r="G117" s="157">
        <f t="shared" si="14"/>
        <v>3.9152955514929921E-2</v>
      </c>
      <c r="H117" s="1"/>
      <c r="I117" s="1"/>
    </row>
    <row r="118" spans="1:9" ht="14.1" customHeight="1">
      <c r="A118" s="42" t="s">
        <v>200</v>
      </c>
      <c r="B118" s="163">
        <v>114</v>
      </c>
      <c r="C118" s="162">
        <v>215</v>
      </c>
      <c r="D118" s="161">
        <f t="shared" si="11"/>
        <v>329</v>
      </c>
      <c r="E118" s="157">
        <f t="shared" si="12"/>
        <v>3.6456667732651105E-2</v>
      </c>
      <c r="F118" s="157">
        <f t="shared" si="13"/>
        <v>6.2554553389583933E-2</v>
      </c>
      <c r="G118" s="157">
        <f t="shared" si="14"/>
        <v>5.012187690432663E-2</v>
      </c>
      <c r="H118" s="1"/>
      <c r="I118" s="1"/>
    </row>
    <row r="119" spans="1:9" ht="14.1" customHeight="1">
      <c r="A119" s="42" t="s">
        <v>199</v>
      </c>
      <c r="B119" s="163">
        <v>493</v>
      </c>
      <c r="C119" s="162">
        <v>394</v>
      </c>
      <c r="D119" s="161">
        <f t="shared" si="11"/>
        <v>887</v>
      </c>
      <c r="E119" s="157">
        <f t="shared" si="12"/>
        <v>0.15765909817716661</v>
      </c>
      <c r="F119" s="157">
        <f t="shared" si="13"/>
        <v>0.1146348559790515</v>
      </c>
      <c r="G119" s="157">
        <f t="shared" si="14"/>
        <v>0.13513101767215113</v>
      </c>
      <c r="H119" s="1"/>
      <c r="I119" s="1"/>
    </row>
    <row r="120" spans="1:9" ht="14.1" customHeight="1">
      <c r="A120" s="42" t="s">
        <v>198</v>
      </c>
      <c r="B120" s="163">
        <v>631</v>
      </c>
      <c r="C120" s="162">
        <v>779</v>
      </c>
      <c r="D120" s="161">
        <f t="shared" si="11"/>
        <v>1410</v>
      </c>
      <c r="E120" s="157">
        <f t="shared" si="12"/>
        <v>0.20179085385353374</v>
      </c>
      <c r="F120" s="157">
        <f t="shared" si="13"/>
        <v>0.22665114925807389</v>
      </c>
      <c r="G120" s="157">
        <f t="shared" si="14"/>
        <v>0.21480804387568556</v>
      </c>
      <c r="H120" s="1"/>
      <c r="I120" s="1"/>
    </row>
    <row r="121" spans="1:9" ht="14.1" customHeight="1">
      <c r="A121" s="42" t="s">
        <v>197</v>
      </c>
      <c r="B121" s="163">
        <v>568</v>
      </c>
      <c r="C121" s="162">
        <v>900</v>
      </c>
      <c r="D121" s="161">
        <f t="shared" si="11"/>
        <v>1468</v>
      </c>
      <c r="E121" s="157">
        <f t="shared" si="12"/>
        <v>0.18164374800127919</v>
      </c>
      <c r="F121" s="157">
        <f t="shared" si="13"/>
        <v>0.26185627000290951</v>
      </c>
      <c r="G121" s="157">
        <f t="shared" si="14"/>
        <v>0.22364411943936624</v>
      </c>
      <c r="H121" s="1"/>
      <c r="I121" s="1"/>
    </row>
    <row r="122" spans="1:9" ht="14.1" customHeight="1">
      <c r="A122" s="38" t="s">
        <v>196</v>
      </c>
      <c r="B122" s="160">
        <v>975</v>
      </c>
      <c r="C122" s="159">
        <v>669</v>
      </c>
      <c r="D122" s="158">
        <f t="shared" si="11"/>
        <v>1644</v>
      </c>
      <c r="E122" s="157">
        <f t="shared" si="12"/>
        <v>0.31180044771346338</v>
      </c>
      <c r="F122" s="157">
        <f t="shared" si="13"/>
        <v>0.19464649403549608</v>
      </c>
      <c r="G122" s="157">
        <f t="shared" si="14"/>
        <v>0.25045703839122485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32" t="s">
        <v>195</v>
      </c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13" t="s">
        <v>194</v>
      </c>
      <c r="B132" s="314"/>
      <c r="C132" s="315"/>
      <c r="I132" s="3"/>
    </row>
    <row r="133" spans="1:22">
      <c r="A133" s="156" t="s">
        <v>193</v>
      </c>
      <c r="B133" s="155">
        <v>3310.8280549999999</v>
      </c>
      <c r="C133" s="154">
        <f t="shared" ref="C133:C140" si="15">B133/SUM($B$133:$B$140)</f>
        <v>0.71664525395417322</v>
      </c>
      <c r="I133" s="3"/>
    </row>
    <row r="134" spans="1:22">
      <c r="A134" s="153" t="s">
        <v>192</v>
      </c>
      <c r="B134" s="86">
        <v>511.47203200000001</v>
      </c>
      <c r="C134" s="16">
        <f t="shared" si="15"/>
        <v>0.11071067363632602</v>
      </c>
      <c r="I134" s="3"/>
    </row>
    <row r="135" spans="1:22">
      <c r="A135" s="153" t="s">
        <v>191</v>
      </c>
      <c r="B135" s="86">
        <v>103.31477699999999</v>
      </c>
      <c r="C135" s="16">
        <f t="shared" si="15"/>
        <v>2.2362999035413143E-2</v>
      </c>
      <c r="I135" s="3"/>
    </row>
    <row r="136" spans="1:22">
      <c r="A136" s="153" t="s">
        <v>190</v>
      </c>
      <c r="B136" s="86">
        <v>52.470132999999997</v>
      </c>
      <c r="C136" s="16">
        <f t="shared" si="15"/>
        <v>1.1357422120429098E-2</v>
      </c>
      <c r="I136" s="3"/>
    </row>
    <row r="137" spans="1:22">
      <c r="A137" s="153" t="s">
        <v>189</v>
      </c>
      <c r="B137" s="86">
        <v>163.89202599999999</v>
      </c>
      <c r="C137" s="16">
        <f t="shared" si="15"/>
        <v>3.5475246869573228E-2</v>
      </c>
      <c r="I137" s="3"/>
    </row>
    <row r="138" spans="1:22">
      <c r="A138" s="153" t="s">
        <v>188</v>
      </c>
      <c r="B138" s="152">
        <v>288.56591500000002</v>
      </c>
      <c r="C138" s="151">
        <f t="shared" si="15"/>
        <v>6.2461532282048211E-2</v>
      </c>
      <c r="I138" s="3"/>
    </row>
    <row r="139" spans="1:22">
      <c r="A139" s="153" t="s">
        <v>187</v>
      </c>
      <c r="B139" s="152">
        <v>173.48828899999998</v>
      </c>
      <c r="C139" s="151">
        <f t="shared" si="15"/>
        <v>3.7552405882485491E-2</v>
      </c>
      <c r="E139" s="150"/>
      <c r="I139" s="3"/>
    </row>
    <row r="140" spans="1:22">
      <c r="A140" s="149" t="s">
        <v>186</v>
      </c>
      <c r="B140" s="148">
        <v>15.866884000000001</v>
      </c>
      <c r="C140" s="147">
        <f t="shared" si="15"/>
        <v>3.4344662195516552E-3</v>
      </c>
      <c r="I140" s="3"/>
    </row>
    <row r="141" spans="1:22">
      <c r="A141" s="46"/>
      <c r="B141" s="136"/>
      <c r="C141" s="43"/>
      <c r="I141" s="3"/>
    </row>
    <row r="142" spans="1:22" ht="22.15" customHeight="1">
      <c r="A142" s="46"/>
      <c r="B142" s="136"/>
      <c r="C142" s="43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6"/>
      <c r="B143" s="136"/>
      <c r="C143" s="43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16" t="s">
        <v>185</v>
      </c>
      <c r="B144" s="318" t="s">
        <v>184</v>
      </c>
      <c r="C144" s="318" t="s">
        <v>183</v>
      </c>
      <c r="D144" s="318" t="s">
        <v>182</v>
      </c>
      <c r="F144" s="4"/>
      <c r="H144" s="24"/>
      <c r="I144" s="25"/>
      <c r="J144" s="25"/>
      <c r="K144" s="24"/>
      <c r="L144" s="24"/>
      <c r="M144" s="24"/>
      <c r="N144" s="24"/>
      <c r="O144" s="24"/>
      <c r="P144" s="24"/>
      <c r="Q144" s="24"/>
    </row>
    <row r="145" spans="1:10">
      <c r="A145" s="317"/>
      <c r="B145" s="319"/>
      <c r="C145" s="319"/>
      <c r="D145" s="319"/>
      <c r="F145" s="4"/>
      <c r="H145" s="1"/>
      <c r="I145" s="3"/>
      <c r="J145" s="3"/>
    </row>
    <row r="146" spans="1:10" ht="13.9" customHeight="1">
      <c r="A146" s="53" t="s">
        <v>181</v>
      </c>
      <c r="B146" s="146">
        <v>974.49142400000005</v>
      </c>
      <c r="C146" s="145">
        <v>215.430635</v>
      </c>
      <c r="D146" s="144">
        <f>C146/B146</f>
        <v>0.22106981107716756</v>
      </c>
      <c r="H146" s="1"/>
      <c r="I146" s="3"/>
      <c r="J146" s="3"/>
    </row>
    <row r="147" spans="1:10" ht="13.9" customHeight="1">
      <c r="A147" s="42" t="s">
        <v>180</v>
      </c>
      <c r="B147" s="143">
        <v>4133.0084499999994</v>
      </c>
      <c r="C147" s="142">
        <v>607.34441500000003</v>
      </c>
      <c r="D147" s="141">
        <f>C147/B147</f>
        <v>0.14694971528548414</v>
      </c>
      <c r="I147" s="3"/>
    </row>
    <row r="148" spans="1:10" ht="13.9" customHeight="1">
      <c r="A148" s="42" t="s">
        <v>179</v>
      </c>
      <c r="B148" s="143">
        <v>324.12284</v>
      </c>
      <c r="C148" s="142">
        <v>25.817292000000002</v>
      </c>
      <c r="D148" s="141">
        <f>C148/B148</f>
        <v>7.96528007714606E-2</v>
      </c>
      <c r="I148" s="3"/>
    </row>
    <row r="149" spans="1:10" ht="13.9" customHeight="1">
      <c r="A149" s="38" t="s">
        <v>178</v>
      </c>
      <c r="B149" s="140">
        <v>5431.6227140000001</v>
      </c>
      <c r="C149" s="140">
        <v>848.59234400000003</v>
      </c>
      <c r="D149" s="139">
        <f>C149/B149</f>
        <v>0.1562318277027516</v>
      </c>
      <c r="E149" s="138">
        <f>1-D149</f>
        <v>0.84376817229724843</v>
      </c>
      <c r="H149" s="4"/>
      <c r="I149" s="4"/>
      <c r="J149" s="4"/>
    </row>
    <row r="150" spans="1:10" ht="13.9" customHeight="1">
      <c r="A150" s="46"/>
      <c r="B150" s="136"/>
      <c r="C150" s="43"/>
      <c r="H150" s="4"/>
      <c r="I150" s="4"/>
      <c r="J150" s="4"/>
    </row>
    <row r="151" spans="1:10" ht="13.9" customHeight="1">
      <c r="A151" s="46"/>
      <c r="B151" s="136"/>
      <c r="C151" s="43"/>
      <c r="F151" s="137" t="s">
        <v>177</v>
      </c>
      <c r="G151" s="137"/>
      <c r="H151" s="137"/>
      <c r="I151" s="4"/>
      <c r="J151" s="4"/>
    </row>
    <row r="152" spans="1:10" ht="13.9" customHeight="1">
      <c r="A152" s="46"/>
      <c r="B152" s="136"/>
      <c r="C152" s="43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32"/>
      <c r="B154" s="334"/>
      <c r="C154" s="334"/>
      <c r="D154" s="334"/>
      <c r="E154" s="11"/>
      <c r="F154" s="367"/>
      <c r="G154" s="367"/>
      <c r="H154" s="326"/>
      <c r="I154" s="326"/>
      <c r="J154" s="327"/>
    </row>
    <row r="155" spans="1:10" ht="13.9" customHeight="1">
      <c r="A155" s="333"/>
      <c r="B155" s="334"/>
      <c r="C155" s="334"/>
      <c r="D155" s="334"/>
      <c r="E155" s="11"/>
      <c r="F155" s="367"/>
      <c r="G155" s="367"/>
      <c r="H155" s="326"/>
      <c r="I155" s="326"/>
      <c r="J155" s="327"/>
    </row>
    <row r="156" spans="1:10" ht="13.9" customHeight="1">
      <c r="A156" s="46"/>
      <c r="B156" s="134"/>
      <c r="C156" s="134"/>
      <c r="D156" s="133"/>
      <c r="E156" s="11"/>
      <c r="F156" s="46"/>
      <c r="G156" s="46"/>
      <c r="H156" s="95"/>
      <c r="I156" s="95"/>
      <c r="J156" s="63"/>
    </row>
    <row r="157" spans="1:10" ht="13.9" customHeight="1">
      <c r="A157" s="46"/>
      <c r="B157" s="134"/>
      <c r="C157" s="134"/>
      <c r="D157" s="133"/>
      <c r="E157" s="11"/>
      <c r="F157" s="46"/>
      <c r="G157" s="46"/>
      <c r="H157" s="95"/>
      <c r="I157" s="95"/>
      <c r="J157" s="63"/>
    </row>
    <row r="158" spans="1:10" ht="13.9" customHeight="1">
      <c r="A158" s="46"/>
      <c r="B158" s="134"/>
      <c r="C158" s="134"/>
      <c r="D158" s="133"/>
      <c r="E158" s="11"/>
      <c r="F158" s="328"/>
      <c r="G158" s="328"/>
      <c r="H158" s="135"/>
      <c r="I158" s="95"/>
      <c r="J158" s="63"/>
    </row>
    <row r="159" spans="1:10" ht="13.9" customHeight="1">
      <c r="A159" s="46"/>
      <c r="B159" s="135"/>
      <c r="C159" s="134"/>
      <c r="D159" s="133"/>
      <c r="E159" s="63"/>
      <c r="F159" s="11"/>
      <c r="G159" s="11"/>
      <c r="H159" s="11"/>
      <c r="I159" s="11"/>
      <c r="J159" s="11"/>
    </row>
    <row r="160" spans="1:10" ht="13.9" customHeight="1">
      <c r="A160" s="46"/>
      <c r="B160" s="13"/>
      <c r="C160" s="13"/>
      <c r="D160" s="133"/>
      <c r="E160" s="11"/>
      <c r="F160" s="11"/>
      <c r="G160" s="11"/>
      <c r="H160" s="11"/>
      <c r="I160" s="11"/>
      <c r="J160" s="11"/>
    </row>
    <row r="161" spans="1:22" ht="13.9" customHeight="1">
      <c r="A161" s="46"/>
      <c r="B161" s="13"/>
      <c r="C161" s="47"/>
      <c r="D161" s="111"/>
      <c r="I161" s="3"/>
    </row>
    <row r="162" spans="1:22" ht="13.9" customHeight="1">
      <c r="A162" s="46"/>
      <c r="B162" s="13"/>
      <c r="C162" s="47"/>
      <c r="D162" s="111"/>
      <c r="I162" s="3"/>
    </row>
    <row r="163" spans="1:22" ht="13.9" customHeight="1">
      <c r="A163" s="46"/>
      <c r="B163" s="13"/>
      <c r="C163" s="47"/>
      <c r="D163" s="111"/>
      <c r="I163" s="3"/>
    </row>
    <row r="164" spans="1:22" ht="21.4" customHeight="1">
      <c r="A164" s="132" t="s">
        <v>176</v>
      </c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</row>
    <row r="165" spans="1:22" ht="37.9" customHeight="1">
      <c r="A165" s="49"/>
      <c r="B165" s="13"/>
      <c r="C165" s="47"/>
      <c r="D165" s="111"/>
      <c r="I165" s="3"/>
    </row>
    <row r="166" spans="1:22" ht="13.9" customHeight="1">
      <c r="A166" s="49"/>
      <c r="B166" s="13"/>
      <c r="C166" s="47"/>
      <c r="D166" s="111"/>
      <c r="I166" s="3"/>
    </row>
    <row r="167" spans="1:22" ht="13.9" customHeight="1">
      <c r="A167" s="58" t="s">
        <v>175</v>
      </c>
      <c r="B167" s="124"/>
      <c r="C167" s="123"/>
      <c r="D167" s="111"/>
      <c r="I167" s="3"/>
    </row>
    <row r="168" spans="1:22" ht="13.9" customHeight="1">
      <c r="A168" s="329" t="s">
        <v>174</v>
      </c>
      <c r="B168" s="131" t="s">
        <v>171</v>
      </c>
      <c r="C168" s="122">
        <v>107</v>
      </c>
      <c r="D168" s="111"/>
      <c r="I168" s="3"/>
    </row>
    <row r="169" spans="1:22" ht="13.9" customHeight="1">
      <c r="A169" s="263"/>
      <c r="B169" s="130" t="s">
        <v>170</v>
      </c>
      <c r="C169" s="115">
        <v>115</v>
      </c>
      <c r="D169" s="111"/>
      <c r="I169" s="3"/>
    </row>
    <row r="170" spans="1:22" ht="13.9" customHeight="1">
      <c r="A170" s="263" t="s">
        <v>173</v>
      </c>
      <c r="B170" s="130" t="s">
        <v>171</v>
      </c>
      <c r="C170" s="115">
        <v>563</v>
      </c>
      <c r="D170" s="111"/>
      <c r="I170" s="3"/>
    </row>
    <row r="171" spans="1:22" ht="13.9" customHeight="1">
      <c r="A171" s="330"/>
      <c r="B171" s="130" t="s">
        <v>170</v>
      </c>
      <c r="C171" s="115">
        <v>585</v>
      </c>
      <c r="D171" s="111"/>
      <c r="I171" s="3"/>
    </row>
    <row r="172" spans="1:22" ht="13.9" customHeight="1">
      <c r="A172" s="263" t="s">
        <v>172</v>
      </c>
      <c r="B172" s="130" t="s">
        <v>171</v>
      </c>
      <c r="C172" s="115">
        <v>70</v>
      </c>
      <c r="D172" s="111"/>
      <c r="I172" s="3"/>
    </row>
    <row r="173" spans="1:22" ht="13.9" customHeight="1">
      <c r="A173" s="331"/>
      <c r="B173" s="129" t="s">
        <v>170</v>
      </c>
      <c r="C173" s="112">
        <v>106</v>
      </c>
      <c r="D173" s="111"/>
      <c r="I173" s="3"/>
    </row>
    <row r="174" spans="1:22" ht="13.9" customHeight="1">
      <c r="A174" s="126"/>
      <c r="B174" s="128" t="s">
        <v>128</v>
      </c>
      <c r="C174" s="127">
        <f>SUM(C168:C173)</f>
        <v>1546</v>
      </c>
      <c r="D174" s="111"/>
      <c r="I174" s="3"/>
    </row>
    <row r="175" spans="1:22" ht="13.9" customHeight="1">
      <c r="A175" s="126"/>
      <c r="B175" s="125"/>
      <c r="C175" s="47"/>
      <c r="D175" s="111"/>
      <c r="I175" s="3"/>
    </row>
    <row r="176" spans="1:22" ht="13.9" customHeight="1">
      <c r="A176" s="126"/>
      <c r="B176" s="125"/>
      <c r="C176" s="47"/>
      <c r="D176" s="111"/>
      <c r="I176" s="3"/>
    </row>
    <row r="177" spans="1:9" ht="13.9" customHeight="1">
      <c r="A177" s="49"/>
      <c r="B177" s="13"/>
      <c r="C177" s="47"/>
      <c r="D177" s="111"/>
      <c r="I177" s="3"/>
    </row>
    <row r="178" spans="1:9" ht="13.9" customHeight="1">
      <c r="A178" s="58" t="s">
        <v>169</v>
      </c>
      <c r="B178" s="124"/>
      <c r="C178" s="123"/>
      <c r="D178" s="111"/>
      <c r="I178" s="3"/>
    </row>
    <row r="179" spans="1:9" ht="13.9" customHeight="1">
      <c r="A179" s="42" t="s">
        <v>168</v>
      </c>
      <c r="B179" s="116"/>
      <c r="C179" s="122">
        <v>85</v>
      </c>
      <c r="D179" s="111"/>
      <c r="I179" s="3"/>
    </row>
    <row r="180" spans="1:9" ht="13.9" customHeight="1">
      <c r="A180" s="42" t="s">
        <v>167</v>
      </c>
      <c r="B180" s="116"/>
      <c r="C180" s="115">
        <v>69</v>
      </c>
      <c r="D180" s="111"/>
      <c r="I180" s="3"/>
    </row>
    <row r="181" spans="1:9" ht="13.9" customHeight="1">
      <c r="A181" s="42" t="s">
        <v>166</v>
      </c>
      <c r="B181" s="116"/>
      <c r="C181" s="115">
        <v>404</v>
      </c>
      <c r="D181" s="111"/>
      <c r="I181" s="3"/>
    </row>
    <row r="182" spans="1:9" ht="13.9" customHeight="1">
      <c r="A182" s="42" t="s">
        <v>165</v>
      </c>
      <c r="B182" s="116"/>
      <c r="C182" s="115">
        <v>352</v>
      </c>
      <c r="D182" s="111"/>
      <c r="I182" s="3"/>
    </row>
    <row r="183" spans="1:9" ht="13.9" customHeight="1">
      <c r="A183" s="38" t="s">
        <v>164</v>
      </c>
      <c r="B183" s="113"/>
      <c r="C183" s="112">
        <v>635</v>
      </c>
      <c r="D183" s="111"/>
      <c r="I183" s="3"/>
    </row>
    <row r="184" spans="1:9" ht="13.9" customHeight="1">
      <c r="A184" s="49"/>
      <c r="B184" s="13"/>
      <c r="C184" s="47"/>
      <c r="D184" s="111"/>
      <c r="I184" s="3"/>
    </row>
    <row r="185" spans="1:9" ht="13.9" customHeight="1">
      <c r="A185" s="58" t="s">
        <v>163</v>
      </c>
      <c r="B185" s="121"/>
      <c r="C185" s="121"/>
      <c r="D185" s="120"/>
      <c r="I185" s="3"/>
    </row>
    <row r="186" spans="1:9" ht="13.9" customHeight="1">
      <c r="A186" s="53" t="s">
        <v>162</v>
      </c>
      <c r="B186" s="119"/>
      <c r="C186" s="118"/>
      <c r="D186" s="115">
        <v>54</v>
      </c>
      <c r="I186" s="3"/>
    </row>
    <row r="187" spans="1:9" ht="13.9" customHeight="1">
      <c r="A187" s="42" t="s">
        <v>161</v>
      </c>
      <c r="B187" s="117"/>
      <c r="C187" s="116"/>
      <c r="D187" s="115">
        <v>135</v>
      </c>
      <c r="I187" s="3"/>
    </row>
    <row r="188" spans="1:9" ht="13.9" customHeight="1">
      <c r="A188" s="42" t="s">
        <v>160</v>
      </c>
      <c r="B188" s="117"/>
      <c r="C188" s="116"/>
      <c r="D188" s="115">
        <v>240</v>
      </c>
      <c r="I188" s="3"/>
    </row>
    <row r="189" spans="1:9" ht="13.9" customHeight="1">
      <c r="A189" s="42" t="s">
        <v>159</v>
      </c>
      <c r="B189" s="117"/>
      <c r="C189" s="116"/>
      <c r="D189" s="115">
        <v>762</v>
      </c>
      <c r="I189" s="3"/>
    </row>
    <row r="190" spans="1:9" ht="13.9" customHeight="1">
      <c r="A190" s="38" t="s">
        <v>158</v>
      </c>
      <c r="B190" s="114"/>
      <c r="C190" s="113"/>
      <c r="D190" s="112">
        <v>352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9"/>
      <c r="B197" s="13"/>
      <c r="C197" s="47"/>
      <c r="D197" s="111"/>
      <c r="I197" s="3"/>
    </row>
    <row r="198" spans="1:22" ht="20.100000000000001" customHeight="1">
      <c r="A198" s="27" t="s">
        <v>157</v>
      </c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110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09"/>
      <c r="I200" s="3"/>
    </row>
    <row r="201" spans="1:22" ht="13.9" customHeight="1">
      <c r="A201" s="58" t="s">
        <v>148</v>
      </c>
      <c r="B201" s="57"/>
      <c r="C201" s="57"/>
      <c r="D201" s="57"/>
      <c r="E201" s="57"/>
      <c r="F201" s="57"/>
      <c r="G201" s="56"/>
      <c r="H201" s="1"/>
      <c r="I201" s="1"/>
    </row>
    <row r="202" spans="1:22" ht="13.9" customHeight="1">
      <c r="A202" s="338" t="s">
        <v>156</v>
      </c>
      <c r="B202" s="339"/>
      <c r="C202" s="339"/>
      <c r="D202" s="339"/>
      <c r="E202" s="339"/>
      <c r="F202" s="340"/>
      <c r="G202" s="77">
        <v>929</v>
      </c>
      <c r="H202" s="1"/>
      <c r="I202" s="1"/>
    </row>
    <row r="203" spans="1:22" ht="14.45" customHeight="1">
      <c r="A203" s="341" t="s">
        <v>155</v>
      </c>
      <c r="B203" s="342"/>
      <c r="C203" s="342"/>
      <c r="D203" s="342"/>
      <c r="E203" s="342"/>
      <c r="F203" s="343"/>
      <c r="G203" s="108">
        <v>584</v>
      </c>
      <c r="H203" s="1"/>
      <c r="I203" s="1"/>
    </row>
    <row r="204" spans="1:22">
      <c r="A204" s="46"/>
      <c r="B204" s="106"/>
      <c r="C204" s="106"/>
      <c r="D204" s="106"/>
      <c r="E204" s="106"/>
      <c r="F204" s="106"/>
      <c r="G204" s="106"/>
      <c r="H204" s="107"/>
      <c r="I204" s="3"/>
    </row>
    <row r="205" spans="1:22" ht="14.45" customHeight="1">
      <c r="A205" s="46"/>
      <c r="B205" s="106"/>
      <c r="C205" s="106"/>
      <c r="D205" s="106"/>
      <c r="E205" s="106"/>
      <c r="F205" s="106"/>
      <c r="G205" s="106"/>
      <c r="H205" s="106"/>
      <c r="I205" s="3"/>
    </row>
    <row r="206" spans="1:22">
      <c r="I206" s="3"/>
    </row>
    <row r="207" spans="1:22">
      <c r="A207" s="344"/>
      <c r="B207" s="345"/>
      <c r="C207" s="346"/>
      <c r="H207" s="1"/>
      <c r="I207" s="3"/>
      <c r="J207" s="3"/>
    </row>
    <row r="208" spans="1:22">
      <c r="A208" s="272" t="s">
        <v>154</v>
      </c>
      <c r="B208" s="348" t="s">
        <v>153</v>
      </c>
      <c r="C208" s="348" t="s">
        <v>152</v>
      </c>
      <c r="H208" s="1"/>
      <c r="I208" s="3"/>
      <c r="J208" s="3"/>
    </row>
    <row r="209" spans="1:18">
      <c r="A209" s="347"/>
      <c r="B209" s="349"/>
      <c r="C209" s="351"/>
      <c r="H209" s="1"/>
      <c r="I209" s="3"/>
      <c r="J209" s="3"/>
    </row>
    <row r="210" spans="1:18">
      <c r="A210" s="347"/>
      <c r="B210" s="349"/>
      <c r="C210" s="351"/>
      <c r="D210" s="3"/>
      <c r="E210" s="3"/>
      <c r="H210" s="1"/>
      <c r="I210" s="1"/>
    </row>
    <row r="211" spans="1:18">
      <c r="A211" s="273"/>
      <c r="B211" s="350"/>
      <c r="C211" s="352"/>
      <c r="H211" s="1"/>
      <c r="I211" s="1"/>
    </row>
    <row r="212" spans="1:18">
      <c r="A212" s="105" t="s">
        <v>151</v>
      </c>
      <c r="B212" s="104">
        <v>10161</v>
      </c>
      <c r="C212" s="103">
        <v>933</v>
      </c>
      <c r="D212" s="102">
        <f>C212/B212</f>
        <v>9.1821671095364626E-2</v>
      </c>
      <c r="E212" s="101">
        <f>1-D212</f>
        <v>0.90817832890463535</v>
      </c>
      <c r="H212" s="1"/>
      <c r="I212" s="1"/>
    </row>
    <row r="213" spans="1:18">
      <c r="A213" s="100" t="s">
        <v>150</v>
      </c>
      <c r="B213" s="99"/>
      <c r="C213" s="99"/>
      <c r="D213" s="98"/>
      <c r="H213" s="1"/>
      <c r="I213" s="1"/>
    </row>
    <row r="214" spans="1:18">
      <c r="A214" s="344"/>
      <c r="B214" s="346"/>
      <c r="H214" s="1"/>
      <c r="I214" s="3"/>
      <c r="J214" s="3"/>
    </row>
    <row r="215" spans="1:18" ht="14.45" customHeight="1">
      <c r="A215" s="359" t="s">
        <v>149</v>
      </c>
      <c r="B215" s="360"/>
      <c r="H215" s="1"/>
      <c r="I215" s="3"/>
      <c r="J215" s="3"/>
    </row>
    <row r="216" spans="1:18">
      <c r="A216" s="97">
        <v>2007</v>
      </c>
      <c r="B216" s="96"/>
      <c r="H216" s="1"/>
      <c r="I216" s="3"/>
      <c r="J216" s="3"/>
    </row>
    <row r="217" spans="1:18">
      <c r="A217" s="97">
        <v>2008</v>
      </c>
      <c r="B217" s="96"/>
      <c r="H217" s="1"/>
      <c r="I217" s="3"/>
      <c r="J217" s="3"/>
    </row>
    <row r="218" spans="1:18">
      <c r="A218" s="97">
        <v>2009</v>
      </c>
      <c r="B218" s="96">
        <v>181</v>
      </c>
      <c r="H218" s="1"/>
      <c r="I218" s="3"/>
      <c r="J218" s="3"/>
    </row>
    <row r="219" spans="1:18">
      <c r="A219" s="97">
        <v>2010</v>
      </c>
      <c r="B219" s="96">
        <v>250</v>
      </c>
      <c r="H219" s="1"/>
      <c r="I219" s="3"/>
      <c r="J219" s="3"/>
    </row>
    <row r="220" spans="1:18">
      <c r="A220" s="97">
        <v>2011</v>
      </c>
      <c r="B220" s="96">
        <v>248</v>
      </c>
      <c r="H220" s="1"/>
      <c r="I220" s="3"/>
      <c r="J220" s="3"/>
    </row>
    <row r="221" spans="1:18">
      <c r="H221" s="1"/>
      <c r="I221" s="3"/>
      <c r="J221" s="3"/>
    </row>
    <row r="222" spans="1:18">
      <c r="A222" s="344"/>
      <c r="B222" s="345"/>
      <c r="C222" s="345"/>
      <c r="D222" s="345"/>
      <c r="E222" s="345"/>
      <c r="F222" s="346"/>
      <c r="H222" s="1"/>
      <c r="I222" s="3"/>
      <c r="J222" s="3"/>
    </row>
    <row r="223" spans="1:18" ht="14.45" customHeight="1">
      <c r="A223" s="361" t="s">
        <v>148</v>
      </c>
      <c r="B223" s="362"/>
      <c r="C223" s="362"/>
      <c r="D223" s="362"/>
      <c r="E223" s="363"/>
      <c r="F223" s="67"/>
      <c r="H223" s="1"/>
      <c r="I223" s="3"/>
      <c r="J223" s="3"/>
    </row>
    <row r="224" spans="1:18" ht="14.45" customHeight="1">
      <c r="A224" s="364" t="s">
        <v>147</v>
      </c>
      <c r="B224" s="365"/>
      <c r="C224" s="365"/>
      <c r="D224" s="365"/>
      <c r="E224" s="366"/>
      <c r="F224" s="51">
        <v>3595</v>
      </c>
      <c r="H224" s="1"/>
      <c r="I224" s="325"/>
      <c r="J224" s="325"/>
      <c r="K224" s="325"/>
      <c r="L224" s="325"/>
      <c r="M224" s="325"/>
      <c r="N224" s="325"/>
      <c r="O224" s="325"/>
      <c r="P224" s="325"/>
      <c r="Q224" s="325"/>
      <c r="R224" s="325"/>
    </row>
    <row r="225" spans="1:22" ht="14.45" customHeight="1">
      <c r="A225" s="321" t="s">
        <v>146</v>
      </c>
      <c r="B225" s="322"/>
      <c r="C225" s="322"/>
      <c r="D225" s="322"/>
      <c r="E225" s="323"/>
      <c r="F225" s="40">
        <v>1307</v>
      </c>
      <c r="H225" s="1"/>
      <c r="I225" s="320"/>
      <c r="J225" s="320"/>
      <c r="K225" s="320"/>
      <c r="L225" s="320"/>
      <c r="M225" s="320"/>
      <c r="N225" s="320"/>
      <c r="O225" s="320"/>
      <c r="P225" s="320"/>
      <c r="Q225" s="320"/>
      <c r="R225" s="95"/>
    </row>
    <row r="226" spans="1:22" ht="14.45" customHeight="1">
      <c r="A226" s="321" t="s">
        <v>145</v>
      </c>
      <c r="B226" s="322"/>
      <c r="C226" s="322"/>
      <c r="D226" s="322"/>
      <c r="E226" s="323"/>
      <c r="F226" s="40">
        <v>237</v>
      </c>
      <c r="H226" s="1"/>
      <c r="I226" s="324"/>
      <c r="J226" s="324"/>
      <c r="K226" s="324"/>
      <c r="L226" s="324"/>
      <c r="M226" s="324"/>
      <c r="N226" s="324"/>
      <c r="O226" s="324"/>
      <c r="P226" s="324"/>
      <c r="Q226" s="324"/>
      <c r="R226" s="95"/>
    </row>
    <row r="227" spans="1:22" ht="14.45" customHeight="1">
      <c r="A227" s="353" t="s">
        <v>144</v>
      </c>
      <c r="B227" s="354"/>
      <c r="C227" s="354"/>
      <c r="D227" s="354"/>
      <c r="E227" s="355"/>
      <c r="F227" s="36">
        <v>704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7" t="s">
        <v>143</v>
      </c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</row>
    <row r="232" spans="1:22" ht="20.85" customHeight="1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2" ht="15" customHeight="1">
      <c r="A233" s="356" t="s">
        <v>142</v>
      </c>
      <c r="B233" s="357"/>
      <c r="C233" s="358"/>
      <c r="D233" s="91"/>
      <c r="E233" s="94" t="s">
        <v>141</v>
      </c>
      <c r="F233" s="93"/>
      <c r="G233" s="93"/>
      <c r="H233" s="93"/>
      <c r="I233" s="93"/>
      <c r="J233" s="93"/>
      <c r="K233" s="93"/>
      <c r="L233" s="92"/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2">
      <c r="A234" s="53" t="s">
        <v>140</v>
      </c>
      <c r="B234" s="90">
        <v>6429.1866200000004</v>
      </c>
      <c r="C234" s="76">
        <f>B234/B236</f>
        <v>0.94543657153977312</v>
      </c>
      <c r="E234" s="53" t="s">
        <v>139</v>
      </c>
      <c r="F234" s="52"/>
      <c r="G234" s="52"/>
      <c r="H234" s="52"/>
      <c r="I234" s="52"/>
      <c r="J234" s="89"/>
      <c r="K234" s="88">
        <v>1320.350277</v>
      </c>
      <c r="L234" s="87">
        <f>K234/SUM(K234:K235)</f>
        <v>0.22705697132365496</v>
      </c>
    </row>
    <row r="235" spans="1:22">
      <c r="A235" s="42" t="s">
        <v>138</v>
      </c>
      <c r="B235" s="86">
        <v>371.04389099999997</v>
      </c>
      <c r="C235" s="73">
        <f>B235/B236</f>
        <v>5.4563428460226784E-2</v>
      </c>
      <c r="E235" s="42" t="s">
        <v>137</v>
      </c>
      <c r="F235" s="41"/>
      <c r="G235" s="41"/>
      <c r="H235" s="41"/>
      <c r="I235" s="41"/>
      <c r="J235" s="85"/>
      <c r="K235" s="84">
        <v>4494.7113319999999</v>
      </c>
      <c r="L235" s="83">
        <f>K235/SUM(K234:K235)</f>
        <v>0.7729430286763449</v>
      </c>
      <c r="M235" s="4"/>
      <c r="N235" s="4"/>
    </row>
    <row r="236" spans="1:22">
      <c r="A236" s="72" t="s">
        <v>136</v>
      </c>
      <c r="B236" s="71">
        <f>SUM(B234:B235)</f>
        <v>6800.2305110000007</v>
      </c>
      <c r="C236" s="70"/>
      <c r="E236" s="82" t="s">
        <v>135</v>
      </c>
      <c r="F236" s="37"/>
      <c r="G236" s="37"/>
      <c r="H236" s="37"/>
      <c r="I236" s="37"/>
      <c r="J236" s="81"/>
      <c r="K236" s="80">
        <v>752.12799100000007</v>
      </c>
      <c r="L236" s="79">
        <f>K236/SUM(K234:K235)</f>
        <v>0.12934136240894298</v>
      </c>
      <c r="M236" s="78">
        <f>1-L236</f>
        <v>0.87065863759105699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73" t="s">
        <v>134</v>
      </c>
      <c r="B239" s="374"/>
      <c r="C239" s="375"/>
      <c r="G239" s="4"/>
      <c r="H239" s="4"/>
      <c r="I239" s="4"/>
    </row>
    <row r="240" spans="1:22">
      <c r="A240" s="53" t="s">
        <v>133</v>
      </c>
      <c r="B240" s="77">
        <v>1289.5519939999999</v>
      </c>
      <c r="C240" s="76">
        <f>B240/$B$245</f>
        <v>0.21735998566257961</v>
      </c>
      <c r="G240" s="4"/>
      <c r="H240" s="4"/>
      <c r="I240" s="4"/>
    </row>
    <row r="241" spans="1:9">
      <c r="A241" s="42" t="s">
        <v>132</v>
      </c>
      <c r="B241" s="74">
        <v>1953.960055</v>
      </c>
      <c r="C241" s="75">
        <f>B241/$B$245</f>
        <v>0.3293490541801708</v>
      </c>
      <c r="G241" s="4"/>
      <c r="H241" s="4"/>
      <c r="I241" s="4"/>
    </row>
    <row r="242" spans="1:9">
      <c r="A242" s="42" t="s">
        <v>131</v>
      </c>
      <c r="B242" s="74">
        <v>1467.2207940000001</v>
      </c>
      <c r="C242" s="75">
        <f>B242/$B$245</f>
        <v>0.24730688815303303</v>
      </c>
      <c r="G242" s="4"/>
      <c r="H242" s="4"/>
      <c r="I242" s="4"/>
    </row>
    <row r="243" spans="1:9">
      <c r="A243" s="42" t="s">
        <v>130</v>
      </c>
      <c r="B243" s="74">
        <v>830.00276899999994</v>
      </c>
      <c r="C243" s="75">
        <f>B243/$B$245</f>
        <v>0.13990082665076425</v>
      </c>
      <c r="G243" s="4"/>
      <c r="H243" s="4"/>
      <c r="I243" s="4"/>
    </row>
    <row r="244" spans="1:9">
      <c r="A244" s="42" t="s">
        <v>129</v>
      </c>
      <c r="B244" s="74">
        <v>392.05827400000004</v>
      </c>
      <c r="C244" s="73">
        <f>B244/$B$245</f>
        <v>6.6083245353452363E-2</v>
      </c>
      <c r="G244" s="4"/>
      <c r="H244" s="4"/>
      <c r="I244" s="4"/>
    </row>
    <row r="245" spans="1:9">
      <c r="A245" s="72" t="s">
        <v>128</v>
      </c>
      <c r="B245" s="71">
        <f>SUM(B240:B244)</f>
        <v>5932.7938859999995</v>
      </c>
      <c r="C245" s="70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9" t="s">
        <v>127</v>
      </c>
      <c r="B250" s="68"/>
      <c r="C250" s="67"/>
      <c r="I250" s="4"/>
    </row>
    <row r="251" spans="1:9">
      <c r="A251" s="66" t="s">
        <v>126</v>
      </c>
      <c r="B251" s="64">
        <v>2054.3467270000001</v>
      </c>
      <c r="C251" s="65">
        <f>B251/$B$255</f>
        <v>0.34626969453658357</v>
      </c>
      <c r="I251" s="4"/>
    </row>
    <row r="252" spans="1:9">
      <c r="A252" s="66" t="s">
        <v>125</v>
      </c>
      <c r="B252" s="64">
        <v>1973.5293449999999</v>
      </c>
      <c r="C252" s="65">
        <f>B252/$B$255</f>
        <v>0.33264754896077176</v>
      </c>
      <c r="I252" s="4"/>
    </row>
    <row r="253" spans="1:9">
      <c r="A253" s="66" t="s">
        <v>124</v>
      </c>
      <c r="B253" s="64">
        <v>1151.526104</v>
      </c>
      <c r="C253" s="65">
        <f>B253/$B$255</f>
        <v>0.19409507997964265</v>
      </c>
      <c r="I253" s="4"/>
    </row>
    <row r="254" spans="1:9">
      <c r="A254" s="66" t="s">
        <v>123</v>
      </c>
      <c r="B254" s="64">
        <v>753.39171099999999</v>
      </c>
      <c r="C254" s="65">
        <f>B254/$B$255</f>
        <v>0.12698767652300205</v>
      </c>
      <c r="I254" s="4"/>
    </row>
    <row r="255" spans="1:9">
      <c r="A255" s="46"/>
      <c r="B255" s="64">
        <f>SUM(B251:B254)</f>
        <v>5932.7938869999998</v>
      </c>
      <c r="C255" s="63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47" t="s">
        <v>121</v>
      </c>
      <c r="B262" s="248"/>
      <c r="C262" s="248"/>
      <c r="D262" s="248"/>
      <c r="E262" s="248"/>
      <c r="F262" s="248"/>
      <c r="G262" s="248"/>
      <c r="H262" s="248"/>
      <c r="I262" s="248"/>
      <c r="J262" s="248"/>
      <c r="K262" s="248"/>
      <c r="L262" s="248"/>
      <c r="M262" s="248"/>
      <c r="N262" s="248"/>
      <c r="O262" s="248"/>
      <c r="P262" s="248"/>
      <c r="Q262" s="248"/>
      <c r="R262" s="248"/>
      <c r="S262" s="248"/>
      <c r="T262" s="248"/>
      <c r="U262" s="248"/>
      <c r="V262" s="248"/>
    </row>
    <row r="263" spans="1:22" ht="20.85" customHeight="1">
      <c r="A263" s="11"/>
      <c r="B263" s="11"/>
      <c r="C263" s="24"/>
      <c r="D263" s="24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8" t="s">
        <v>120</v>
      </c>
      <c r="B264" s="57"/>
      <c r="C264" s="57"/>
      <c r="D264" s="57"/>
      <c r="E264" s="56"/>
      <c r="G264" s="3"/>
      <c r="I264" s="1"/>
    </row>
    <row r="265" spans="1:22" ht="15" customHeight="1">
      <c r="A265" s="53" t="s">
        <v>119</v>
      </c>
      <c r="B265" s="52"/>
      <c r="C265" s="52"/>
      <c r="D265" s="60">
        <v>3163.9121379999997</v>
      </c>
      <c r="E265" s="59">
        <f>D265/SUM($D$265:$D$266)</f>
        <v>0.68484457073881222</v>
      </c>
      <c r="G265" s="3"/>
      <c r="I265" s="1"/>
    </row>
    <row r="266" spans="1:22">
      <c r="A266" s="38" t="s">
        <v>118</v>
      </c>
      <c r="B266" s="62"/>
      <c r="C266" s="61"/>
      <c r="D266" s="60">
        <v>1455.9859719999999</v>
      </c>
      <c r="E266" s="59">
        <f>D266/SUM($D$265:$D$266)</f>
        <v>0.31515542926118773</v>
      </c>
      <c r="G266" s="3"/>
      <c r="I266" s="1"/>
    </row>
    <row r="267" spans="1:22">
      <c r="A267" s="49"/>
      <c r="B267" s="49"/>
      <c r="C267" s="48"/>
      <c r="D267" s="47"/>
      <c r="E267" s="43"/>
      <c r="G267" s="3"/>
      <c r="I267" s="1"/>
    </row>
    <row r="268" spans="1:22">
      <c r="A268" s="49"/>
      <c r="B268" s="49"/>
      <c r="C268" s="48"/>
      <c r="D268" s="47"/>
      <c r="E268" s="43"/>
      <c r="G268" s="3"/>
      <c r="I268" s="1"/>
    </row>
    <row r="269" spans="1:22">
      <c r="A269" s="49"/>
      <c r="B269" s="49"/>
      <c r="C269" s="48"/>
      <c r="D269" s="47"/>
      <c r="E269" s="43"/>
      <c r="G269" s="3"/>
      <c r="I269" s="1"/>
    </row>
    <row r="270" spans="1:22">
      <c r="A270" s="49"/>
      <c r="B270" s="49"/>
      <c r="C270" s="48"/>
      <c r="D270" s="47"/>
      <c r="E270" s="43"/>
      <c r="G270" s="3"/>
      <c r="I270" s="1"/>
    </row>
    <row r="271" spans="1:22">
      <c r="A271" s="49"/>
      <c r="B271" s="49"/>
      <c r="C271" s="48"/>
      <c r="D271" s="47"/>
      <c r="E271" s="43"/>
      <c r="G271" s="3"/>
      <c r="I271" s="1"/>
    </row>
    <row r="272" spans="1:22" ht="33" customHeight="1">
      <c r="A272" s="49"/>
      <c r="B272" s="49"/>
      <c r="C272" s="48"/>
      <c r="D272" s="47"/>
      <c r="E272" s="43"/>
      <c r="G272" s="3"/>
      <c r="I272" s="1"/>
    </row>
    <row r="273" spans="1:14">
      <c r="A273" s="49"/>
      <c r="B273" s="49"/>
      <c r="C273" s="48"/>
      <c r="D273" s="47"/>
      <c r="E273" s="43"/>
      <c r="G273" s="3"/>
      <c r="I273" s="1"/>
    </row>
    <row r="274" spans="1:14">
      <c r="A274" s="49"/>
      <c r="B274" s="49"/>
      <c r="C274" s="48"/>
      <c r="D274" s="47"/>
      <c r="E274" s="43"/>
      <c r="G274" s="3"/>
      <c r="H274" s="58" t="s">
        <v>117</v>
      </c>
      <c r="I274" s="57"/>
      <c r="J274" s="57"/>
      <c r="K274" s="57"/>
      <c r="L274" s="56"/>
      <c r="M274" s="55"/>
      <c r="N274" s="54"/>
    </row>
    <row r="275" spans="1:14">
      <c r="A275" s="49"/>
      <c r="B275" s="49"/>
      <c r="C275" s="48"/>
      <c r="D275" s="47"/>
      <c r="E275" s="43"/>
      <c r="G275" s="3"/>
      <c r="H275" s="53" t="s">
        <v>116</v>
      </c>
      <c r="I275" s="52"/>
      <c r="J275" s="52"/>
      <c r="K275" s="52"/>
      <c r="L275" s="52"/>
      <c r="M275" s="51">
        <v>137.57689999999999</v>
      </c>
      <c r="N275" s="50">
        <f>M275/SUM($M$275:$M$279)</f>
        <v>2.9779206531076678E-2</v>
      </c>
    </row>
    <row r="276" spans="1:14">
      <c r="A276" s="49"/>
      <c r="B276" s="49"/>
      <c r="C276" s="48"/>
      <c r="D276" s="47"/>
      <c r="E276" s="43"/>
      <c r="G276" s="3"/>
      <c r="H276" s="42" t="s">
        <v>115</v>
      </c>
      <c r="I276" s="41"/>
      <c r="J276" s="41"/>
      <c r="K276" s="41"/>
      <c r="L276" s="41"/>
      <c r="M276" s="40">
        <v>565.20054699999991</v>
      </c>
      <c r="N276" s="39">
        <f>M276/SUM($M$275:$M$279)</f>
        <v>0.12234047882013993</v>
      </c>
    </row>
    <row r="277" spans="1:14">
      <c r="A277" s="46"/>
      <c r="B277" s="46"/>
      <c r="C277" s="45"/>
      <c r="D277" s="44"/>
      <c r="E277" s="43"/>
      <c r="H277" s="42" t="s">
        <v>114</v>
      </c>
      <c r="I277" s="41"/>
      <c r="J277" s="41"/>
      <c r="K277" s="41"/>
      <c r="L277" s="41"/>
      <c r="M277" s="40">
        <v>281.94584700000001</v>
      </c>
      <c r="N277" s="39">
        <f>M277/SUM($M$275:$M$279)</f>
        <v>6.1028585528474233E-2</v>
      </c>
    </row>
    <row r="278" spans="1:14">
      <c r="H278" s="42" t="s">
        <v>113</v>
      </c>
      <c r="I278" s="41"/>
      <c r="J278" s="41"/>
      <c r="K278" s="41"/>
      <c r="L278" s="41"/>
      <c r="M278" s="40">
        <v>2585.3340749999998</v>
      </c>
      <c r="N278" s="39">
        <f>M278/SUM($M$275:$M$279)</f>
        <v>0.55960846167674283</v>
      </c>
    </row>
    <row r="279" spans="1:14">
      <c r="H279" s="38" t="s">
        <v>112</v>
      </c>
      <c r="I279" s="37"/>
      <c r="J279" s="37"/>
      <c r="K279" s="37"/>
      <c r="L279" s="37"/>
      <c r="M279" s="36">
        <v>1049.8407419999999</v>
      </c>
      <c r="N279" s="35">
        <f>M279/SUM($M$275:$M$279)</f>
        <v>0.22724326744356635</v>
      </c>
    </row>
    <row r="280" spans="1:14">
      <c r="I280" s="1"/>
    </row>
    <row r="281" spans="1:14">
      <c r="H281" s="376" t="s">
        <v>111</v>
      </c>
      <c r="I281" s="377"/>
      <c r="J281" s="377"/>
      <c r="K281" s="377"/>
      <c r="L281" s="377"/>
      <c r="M281" s="377"/>
      <c r="N281" s="378"/>
    </row>
    <row r="282" spans="1:14">
      <c r="H282" s="34" t="s">
        <v>110</v>
      </c>
      <c r="I282" s="33"/>
      <c r="J282" s="33"/>
      <c r="K282" s="33"/>
      <c r="L282" s="33"/>
      <c r="M282" s="32">
        <v>1583.7574359999999</v>
      </c>
      <c r="N282" s="30">
        <f>M282/$M$285</f>
        <v>0.26694968107190542</v>
      </c>
    </row>
    <row r="283" spans="1:14" ht="15" customHeight="1">
      <c r="H283" s="379" t="s">
        <v>109</v>
      </c>
      <c r="I283" s="380"/>
      <c r="J283" s="380"/>
      <c r="K283" s="380"/>
      <c r="L283" s="381"/>
      <c r="M283" s="31">
        <v>3561.15002</v>
      </c>
      <c r="N283" s="30">
        <f>M283/$M$285</f>
        <v>0.60024839693204735</v>
      </c>
    </row>
    <row r="284" spans="1:14" ht="14.45" customHeight="1">
      <c r="H284" s="382" t="s">
        <v>108</v>
      </c>
      <c r="I284" s="383"/>
      <c r="J284" s="383"/>
      <c r="K284" s="383"/>
      <c r="L284" s="384"/>
      <c r="M284" s="31">
        <v>787.8864309999999</v>
      </c>
      <c r="N284" s="30">
        <f>M284/$M$285</f>
        <v>0.13280192199604723</v>
      </c>
    </row>
    <row r="285" spans="1:14" ht="14.45" customHeight="1">
      <c r="H285" s="385" t="s">
        <v>107</v>
      </c>
      <c r="I285" s="386"/>
      <c r="J285" s="386"/>
      <c r="K285" s="386"/>
      <c r="L285" s="387"/>
      <c r="M285" s="29">
        <f>B71</f>
        <v>5932.7938869999998</v>
      </c>
      <c r="N285" s="28"/>
    </row>
    <row r="286" spans="1:14" ht="14.45" customHeight="1">
      <c r="I286" s="4"/>
    </row>
    <row r="287" spans="1:14" ht="14.45" customHeight="1">
      <c r="H287" s="1"/>
      <c r="I287" s="1"/>
    </row>
    <row r="288" spans="1:14">
      <c r="H288" s="1"/>
      <c r="I288" s="3"/>
    </row>
    <row r="289" spans="1:22" ht="15.75">
      <c r="A289" s="27" t="s">
        <v>106</v>
      </c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</row>
    <row r="290" spans="1:22">
      <c r="A290" s="24"/>
      <c r="B290" s="24"/>
      <c r="C290" s="24"/>
      <c r="D290" s="24"/>
      <c r="E290" s="24"/>
      <c r="F290" s="24"/>
      <c r="G290" s="24"/>
      <c r="H290" s="24"/>
      <c r="I290" s="25"/>
      <c r="J290" s="3"/>
      <c r="P290" s="24"/>
      <c r="Q290" s="24"/>
      <c r="R290" s="24"/>
      <c r="S290" s="24"/>
      <c r="T290" s="24"/>
      <c r="U290" s="24"/>
      <c r="V290" s="24"/>
    </row>
    <row r="291" spans="1:22" ht="24" customHeight="1">
      <c r="A291" s="361" t="s">
        <v>105</v>
      </c>
      <c r="B291" s="362"/>
      <c r="C291" s="362"/>
      <c r="D291" s="362"/>
      <c r="E291" s="362"/>
      <c r="F291" s="363"/>
      <c r="H291" s="1"/>
      <c r="I291" s="3"/>
      <c r="J291" s="3"/>
    </row>
    <row r="292" spans="1:22" ht="24" customHeight="1">
      <c r="A292" s="388" t="s">
        <v>104</v>
      </c>
      <c r="B292" s="389"/>
      <c r="C292" s="389"/>
      <c r="D292" s="389"/>
      <c r="E292" s="390"/>
      <c r="F292" s="23">
        <v>969</v>
      </c>
      <c r="H292" s="1"/>
      <c r="I292" s="3"/>
      <c r="J292" s="3"/>
    </row>
    <row r="293" spans="1:22" ht="24" customHeight="1">
      <c r="A293" s="391" t="s">
        <v>103</v>
      </c>
      <c r="B293" s="392"/>
      <c r="C293" s="392"/>
      <c r="D293" s="392"/>
      <c r="E293" s="393"/>
      <c r="F293" s="22">
        <v>19</v>
      </c>
      <c r="H293" s="1"/>
      <c r="I293" s="3"/>
      <c r="J293" s="3"/>
    </row>
    <row r="294" spans="1:22" ht="24" customHeight="1">
      <c r="A294" s="391" t="s">
        <v>102</v>
      </c>
      <c r="B294" s="392"/>
      <c r="C294" s="392"/>
      <c r="D294" s="392"/>
      <c r="E294" s="393"/>
      <c r="F294" s="22">
        <v>10</v>
      </c>
      <c r="H294" s="1"/>
      <c r="I294" s="3"/>
      <c r="J294" s="3"/>
    </row>
    <row r="295" spans="1:22" ht="20.100000000000001" customHeight="1">
      <c r="A295" s="368" t="s">
        <v>101</v>
      </c>
      <c r="B295" s="369"/>
      <c r="C295" s="369"/>
      <c r="D295" s="369"/>
      <c r="E295" s="370"/>
      <c r="F295" s="21">
        <v>0</v>
      </c>
      <c r="H295" s="1"/>
      <c r="I295" s="3"/>
      <c r="J295" s="3"/>
    </row>
    <row r="296" spans="1:22" ht="20.100000000000001" customHeight="1">
      <c r="A296" s="368" t="s">
        <v>100</v>
      </c>
      <c r="B296" s="369"/>
      <c r="C296" s="369"/>
      <c r="D296" s="369"/>
      <c r="E296" s="370"/>
      <c r="F296" s="21">
        <v>0</v>
      </c>
      <c r="H296" s="1"/>
      <c r="I296" s="3"/>
      <c r="J296" s="3"/>
    </row>
    <row r="297" spans="1:22" ht="20.100000000000001" customHeight="1">
      <c r="A297" s="368" t="s">
        <v>99</v>
      </c>
      <c r="B297" s="369"/>
      <c r="C297" s="369"/>
      <c r="D297" s="369"/>
      <c r="E297" s="370"/>
      <c r="F297" s="21">
        <v>16</v>
      </c>
      <c r="H297" s="1"/>
      <c r="I297" s="3"/>
      <c r="J297" s="3"/>
    </row>
    <row r="298" spans="1:22" ht="20.100000000000001" customHeight="1">
      <c r="A298" s="368" t="s">
        <v>98</v>
      </c>
      <c r="B298" s="369"/>
      <c r="C298" s="369"/>
      <c r="D298" s="369"/>
      <c r="E298" s="370"/>
      <c r="F298" s="21">
        <v>85</v>
      </c>
      <c r="H298" s="1"/>
      <c r="I298" s="3"/>
      <c r="J298" s="3"/>
      <c r="L298" s="4"/>
    </row>
    <row r="299" spans="1:22" ht="20.100000000000001" customHeight="1">
      <c r="A299" s="368" t="s">
        <v>97</v>
      </c>
      <c r="B299" s="369"/>
      <c r="C299" s="369"/>
      <c r="D299" s="369"/>
      <c r="E299" s="370"/>
      <c r="F299" s="21">
        <v>170</v>
      </c>
      <c r="H299" s="1"/>
      <c r="I299" s="3"/>
      <c r="J299" s="3"/>
    </row>
    <row r="300" spans="1:22" ht="20.100000000000001" customHeight="1">
      <c r="A300" s="368" t="s">
        <v>96</v>
      </c>
      <c r="B300" s="369"/>
      <c r="C300" s="369"/>
      <c r="D300" s="369"/>
      <c r="E300" s="370"/>
      <c r="F300" s="21">
        <v>4</v>
      </c>
      <c r="H300" s="1"/>
      <c r="I300" s="3"/>
      <c r="J300" s="3"/>
    </row>
    <row r="301" spans="1:22" ht="20.100000000000001" customHeight="1">
      <c r="A301" s="368" t="s">
        <v>95</v>
      </c>
      <c r="B301" s="369"/>
      <c r="C301" s="369"/>
      <c r="D301" s="369"/>
      <c r="E301" s="370"/>
      <c r="F301" s="21">
        <v>79</v>
      </c>
      <c r="H301" s="1"/>
      <c r="I301" s="3"/>
      <c r="J301" s="3"/>
    </row>
    <row r="302" spans="1:22" ht="20.100000000000001" customHeight="1">
      <c r="A302" s="394" t="s">
        <v>94</v>
      </c>
      <c r="B302" s="395"/>
      <c r="C302" s="395"/>
      <c r="D302" s="395"/>
      <c r="E302" s="396"/>
      <c r="F302" s="21">
        <v>36</v>
      </c>
      <c r="H302" s="1"/>
      <c r="I302" s="3"/>
      <c r="J302" s="3"/>
    </row>
    <row r="303" spans="1:22" ht="20.100000000000001" customHeight="1">
      <c r="A303" s="394" t="s">
        <v>93</v>
      </c>
      <c r="B303" s="395"/>
      <c r="C303" s="395"/>
      <c r="D303" s="395"/>
      <c r="E303" s="396"/>
      <c r="F303" s="21">
        <v>59</v>
      </c>
      <c r="H303" s="1"/>
      <c r="I303" s="3"/>
      <c r="J303" s="3"/>
    </row>
    <row r="304" spans="1:22" ht="20.100000000000001" customHeight="1">
      <c r="A304" s="368" t="s">
        <v>92</v>
      </c>
      <c r="B304" s="369"/>
      <c r="C304" s="369"/>
      <c r="D304" s="369"/>
      <c r="E304" s="370"/>
      <c r="F304" s="21">
        <v>73</v>
      </c>
      <c r="H304" s="1"/>
      <c r="I304" s="3"/>
      <c r="J304" s="3"/>
    </row>
    <row r="305" spans="1:22" ht="20.100000000000001" customHeight="1">
      <c r="A305" s="368" t="s">
        <v>91</v>
      </c>
      <c r="B305" s="369"/>
      <c r="C305" s="369"/>
      <c r="D305" s="369"/>
      <c r="E305" s="370"/>
      <c r="F305" s="21">
        <v>186</v>
      </c>
      <c r="H305" s="1"/>
      <c r="I305" s="3"/>
      <c r="J305" s="3"/>
    </row>
    <row r="306" spans="1:22" ht="20.100000000000001" customHeight="1">
      <c r="A306" s="368" t="s">
        <v>90</v>
      </c>
      <c r="B306" s="369"/>
      <c r="C306" s="369"/>
      <c r="D306" s="369"/>
      <c r="E306" s="370"/>
      <c r="F306" s="21">
        <v>165</v>
      </c>
      <c r="H306" s="1"/>
      <c r="I306" s="3"/>
      <c r="J306" s="3"/>
    </row>
    <row r="307" spans="1:22" ht="20.100000000000001" customHeight="1">
      <c r="A307" s="368" t="s">
        <v>89</v>
      </c>
      <c r="B307" s="369"/>
      <c r="C307" s="369"/>
      <c r="D307" s="369"/>
      <c r="E307" s="370"/>
      <c r="F307" s="21">
        <v>67</v>
      </c>
      <c r="H307" s="1"/>
      <c r="I307" s="3"/>
      <c r="J307" s="3"/>
    </row>
    <row r="308" spans="1:22" ht="20.100000000000001" customHeight="1">
      <c r="A308" s="6"/>
      <c r="B308" s="6"/>
      <c r="C308" s="6"/>
      <c r="D308" s="6"/>
      <c r="E308" s="6"/>
      <c r="F308" s="6"/>
      <c r="H308" s="1"/>
      <c r="I308" s="3"/>
      <c r="J308" s="3"/>
    </row>
    <row r="309" spans="1:22" ht="20.100000000000001" customHeight="1">
      <c r="A309" s="371" t="s">
        <v>88</v>
      </c>
      <c r="B309" s="372"/>
      <c r="C309" s="372"/>
      <c r="D309" s="372"/>
      <c r="E309" s="372"/>
      <c r="F309" s="372"/>
      <c r="G309" s="363"/>
      <c r="H309" s="1"/>
      <c r="I309" s="3"/>
      <c r="J309" s="3"/>
    </row>
    <row r="310" spans="1:22" ht="20.100000000000001" customHeight="1">
      <c r="A310" s="401" t="s">
        <v>87</v>
      </c>
      <c r="B310" s="402"/>
      <c r="C310" s="402"/>
      <c r="D310" s="402"/>
      <c r="E310" s="403"/>
      <c r="F310" s="20">
        <v>969</v>
      </c>
      <c r="G310" s="19"/>
      <c r="H310" s="1"/>
      <c r="I310" s="3"/>
      <c r="J310" s="3"/>
    </row>
    <row r="311" spans="1:22" ht="20.100000000000001" customHeight="1">
      <c r="A311" s="404" t="s">
        <v>86</v>
      </c>
      <c r="B311" s="405"/>
      <c r="C311" s="405"/>
      <c r="D311" s="405"/>
      <c r="E311" s="406"/>
      <c r="F311" s="18">
        <v>595</v>
      </c>
      <c r="G311" s="16">
        <f>F311/$F$310</f>
        <v>0.61403508771929827</v>
      </c>
      <c r="H311" s="1"/>
      <c r="I311" s="3"/>
      <c r="J311" s="3"/>
    </row>
    <row r="312" spans="1:22" ht="14.45" customHeight="1">
      <c r="A312" s="407" t="s">
        <v>85</v>
      </c>
      <c r="B312" s="408"/>
      <c r="C312" s="408"/>
      <c r="D312" s="408"/>
      <c r="E312" s="409"/>
      <c r="F312" s="17">
        <v>353</v>
      </c>
      <c r="G312" s="16">
        <f>F312/$F$310</f>
        <v>0.36429308565531476</v>
      </c>
      <c r="H312" s="1"/>
      <c r="I312" s="3"/>
      <c r="J312" s="3"/>
    </row>
    <row r="313" spans="1:22" ht="14.45" customHeight="1">
      <c r="A313" s="410" t="s">
        <v>84</v>
      </c>
      <c r="B313" s="411"/>
      <c r="C313" s="411"/>
      <c r="D313" s="411"/>
      <c r="E313" s="412"/>
      <c r="F313" s="15">
        <v>21</v>
      </c>
      <c r="G313" s="14">
        <f>F313/$F$310</f>
        <v>2.1671826625386997E-2</v>
      </c>
      <c r="H313" s="1"/>
      <c r="I313" s="3"/>
      <c r="J313" s="3"/>
    </row>
    <row r="314" spans="1:22">
      <c r="H314" s="1"/>
      <c r="I314" s="3"/>
      <c r="J314" s="3"/>
    </row>
    <row r="315" spans="1:22" ht="20.100000000000001" customHeight="1">
      <c r="A315" s="413" t="s">
        <v>83</v>
      </c>
      <c r="B315" s="413"/>
      <c r="C315" s="413"/>
      <c r="D315" s="413"/>
      <c r="E315" s="413"/>
      <c r="F315" s="413"/>
      <c r="G315" s="413"/>
      <c r="H315" s="413"/>
      <c r="I315" s="413"/>
      <c r="J315" s="413"/>
      <c r="K315" s="413"/>
      <c r="L315" s="413"/>
      <c r="M315" s="413"/>
      <c r="N315" s="413"/>
      <c r="O315" s="413"/>
      <c r="P315" s="413"/>
      <c r="Q315" s="413"/>
      <c r="R315" s="413"/>
      <c r="S315" s="413"/>
      <c r="T315" s="413"/>
      <c r="U315" s="413"/>
      <c r="V315" s="413"/>
    </row>
    <row r="316" spans="1:22">
      <c r="H316" s="1"/>
      <c r="I316" s="3"/>
      <c r="J316" s="3"/>
    </row>
    <row r="317" spans="1:22">
      <c r="A317" s="414" t="s">
        <v>82</v>
      </c>
      <c r="B317" s="415"/>
      <c r="D317" s="414" t="s">
        <v>81</v>
      </c>
      <c r="E317" s="416"/>
      <c r="F317" s="416"/>
      <c r="G317" s="416"/>
      <c r="H317" s="416"/>
      <c r="I317" s="415"/>
      <c r="K317" s="417" t="s">
        <v>80</v>
      </c>
      <c r="L317" s="418"/>
      <c r="M317" s="418"/>
      <c r="N317" s="418"/>
      <c r="O317" s="418"/>
      <c r="P317" s="418"/>
      <c r="Q317" s="419"/>
    </row>
    <row r="318" spans="1:22">
      <c r="A318" s="12" t="s">
        <v>79</v>
      </c>
      <c r="B318" s="12">
        <v>1</v>
      </c>
      <c r="D318" s="420" t="s">
        <v>78</v>
      </c>
      <c r="E318" s="420"/>
      <c r="F318" s="420"/>
      <c r="G318" s="420"/>
      <c r="H318" s="420"/>
      <c r="I318" s="12">
        <v>18</v>
      </c>
      <c r="K318" s="421" t="s">
        <v>77</v>
      </c>
      <c r="L318" s="422"/>
      <c r="M318" s="422"/>
      <c r="N318" s="422"/>
      <c r="O318" s="422"/>
      <c r="P318" s="423"/>
      <c r="Q318" s="12">
        <v>1</v>
      </c>
    </row>
    <row r="319" spans="1:22">
      <c r="A319" s="12" t="s">
        <v>76</v>
      </c>
      <c r="B319" s="12">
        <v>1</v>
      </c>
      <c r="D319" s="424" t="s">
        <v>75</v>
      </c>
      <c r="E319" s="424"/>
      <c r="F319" s="424"/>
      <c r="G319" s="424"/>
      <c r="H319" s="424"/>
      <c r="I319" s="12">
        <v>9</v>
      </c>
      <c r="K319" s="421" t="s">
        <v>74</v>
      </c>
      <c r="L319" s="422"/>
      <c r="M319" s="422"/>
      <c r="N319" s="422"/>
      <c r="O319" s="422"/>
      <c r="P319" s="423"/>
      <c r="Q319" s="12">
        <v>0</v>
      </c>
    </row>
    <row r="320" spans="1:22">
      <c r="A320" s="12" t="s">
        <v>73</v>
      </c>
      <c r="B320" s="12">
        <v>0</v>
      </c>
      <c r="C320" s="13"/>
      <c r="D320" s="424" t="s">
        <v>72</v>
      </c>
      <c r="E320" s="424"/>
      <c r="F320" s="424"/>
      <c r="G320" s="424"/>
      <c r="H320" s="424"/>
      <c r="I320" s="12">
        <v>2</v>
      </c>
      <c r="K320" s="421" t="s">
        <v>71</v>
      </c>
      <c r="L320" s="422"/>
      <c r="M320" s="422"/>
      <c r="N320" s="422"/>
      <c r="O320" s="422"/>
      <c r="P320" s="423"/>
      <c r="Q320" s="12">
        <v>0</v>
      </c>
    </row>
    <row r="321" spans="1:17" ht="12.95" customHeight="1">
      <c r="A321" s="7" t="s">
        <v>70</v>
      </c>
      <c r="B321" s="7">
        <v>0</v>
      </c>
      <c r="C321" s="11"/>
      <c r="D321" s="425" t="s">
        <v>69</v>
      </c>
      <c r="E321" s="425"/>
      <c r="F321" s="425"/>
      <c r="G321" s="425"/>
      <c r="H321" s="425"/>
      <c r="I321" s="7">
        <v>1</v>
      </c>
      <c r="K321" s="398" t="s">
        <v>68</v>
      </c>
      <c r="L321" s="399"/>
      <c r="M321" s="399"/>
      <c r="N321" s="399"/>
      <c r="O321" s="399"/>
      <c r="P321" s="400"/>
      <c r="Q321" s="7">
        <v>0</v>
      </c>
    </row>
    <row r="322" spans="1:17" ht="12.95" customHeight="1">
      <c r="A322" s="7" t="s">
        <v>67</v>
      </c>
      <c r="B322" s="7">
        <v>2</v>
      </c>
      <c r="C322" s="11"/>
      <c r="D322" s="426" t="s">
        <v>66</v>
      </c>
      <c r="E322" s="426"/>
      <c r="F322" s="426"/>
      <c r="G322" s="426"/>
      <c r="H322" s="426"/>
      <c r="I322" s="7">
        <v>0</v>
      </c>
      <c r="K322" s="398" t="s">
        <v>65</v>
      </c>
      <c r="L322" s="399"/>
      <c r="M322" s="399"/>
      <c r="N322" s="399"/>
      <c r="O322" s="399"/>
      <c r="P322" s="400"/>
      <c r="Q322" s="7">
        <v>0</v>
      </c>
    </row>
    <row r="323" spans="1:17" ht="12.95" customHeight="1">
      <c r="A323" s="7" t="s">
        <v>64</v>
      </c>
      <c r="B323" s="7">
        <v>11</v>
      </c>
      <c r="D323" s="426" t="s">
        <v>63</v>
      </c>
      <c r="E323" s="426"/>
      <c r="F323" s="426"/>
      <c r="G323" s="426"/>
      <c r="H323" s="426"/>
      <c r="I323" s="7">
        <v>3</v>
      </c>
      <c r="K323" s="398" t="s">
        <v>62</v>
      </c>
      <c r="L323" s="399"/>
      <c r="M323" s="399"/>
      <c r="N323" s="399"/>
      <c r="O323" s="399"/>
      <c r="P323" s="400"/>
      <c r="Q323" s="7">
        <v>0</v>
      </c>
    </row>
    <row r="324" spans="1:17" ht="12.95" customHeight="1">
      <c r="A324" s="7" t="s">
        <v>61</v>
      </c>
      <c r="B324" s="7">
        <v>1</v>
      </c>
      <c r="D324" s="397" t="s">
        <v>60</v>
      </c>
      <c r="E324" s="397"/>
      <c r="F324" s="397"/>
      <c r="G324" s="397"/>
      <c r="H324" s="397"/>
      <c r="I324" s="7">
        <v>5</v>
      </c>
      <c r="K324" s="398" t="s">
        <v>59</v>
      </c>
      <c r="L324" s="399"/>
      <c r="M324" s="399"/>
      <c r="N324" s="399"/>
      <c r="O324" s="399"/>
      <c r="P324" s="400"/>
      <c r="Q324" s="7">
        <v>0</v>
      </c>
    </row>
    <row r="325" spans="1:17" ht="12.95" customHeight="1">
      <c r="A325" s="7" t="s">
        <v>58</v>
      </c>
      <c r="B325" s="7">
        <v>0</v>
      </c>
      <c r="D325" s="397" t="s">
        <v>57</v>
      </c>
      <c r="E325" s="397"/>
      <c r="F325" s="397"/>
      <c r="G325" s="397"/>
      <c r="H325" s="397"/>
      <c r="I325" s="7">
        <v>3</v>
      </c>
      <c r="K325" s="398" t="s">
        <v>56</v>
      </c>
      <c r="L325" s="399"/>
      <c r="M325" s="399"/>
      <c r="N325" s="399"/>
      <c r="O325" s="399"/>
      <c r="P325" s="400"/>
      <c r="Q325" s="7">
        <v>0</v>
      </c>
    </row>
    <row r="326" spans="1:17" ht="12.95" customHeight="1">
      <c r="A326" s="7" t="s">
        <v>55</v>
      </c>
      <c r="B326" s="7">
        <v>2</v>
      </c>
      <c r="D326" s="397" t="s">
        <v>54</v>
      </c>
      <c r="E326" s="397"/>
      <c r="F326" s="397"/>
      <c r="G326" s="397"/>
      <c r="H326" s="397"/>
      <c r="I326" s="7">
        <v>0</v>
      </c>
      <c r="K326" s="398" t="s">
        <v>53</v>
      </c>
      <c r="L326" s="399"/>
      <c r="M326" s="399"/>
      <c r="N326" s="399"/>
      <c r="O326" s="399"/>
      <c r="P326" s="400"/>
      <c r="Q326" s="7">
        <v>0</v>
      </c>
    </row>
    <row r="327" spans="1:17" ht="12.95" customHeight="1">
      <c r="A327" s="7" t="s">
        <v>52</v>
      </c>
      <c r="B327" s="7">
        <v>1</v>
      </c>
      <c r="D327" s="397" t="s">
        <v>51</v>
      </c>
      <c r="E327" s="397"/>
      <c r="F327" s="397"/>
      <c r="G327" s="397"/>
      <c r="H327" s="397"/>
      <c r="I327" s="7">
        <v>1</v>
      </c>
      <c r="K327" s="398" t="s">
        <v>50</v>
      </c>
      <c r="L327" s="399"/>
      <c r="M327" s="399"/>
      <c r="N327" s="399"/>
      <c r="O327" s="399"/>
      <c r="P327" s="400"/>
      <c r="Q327" s="7">
        <v>0</v>
      </c>
    </row>
    <row r="328" spans="1:17" ht="12.95" customHeight="1">
      <c r="A328" s="7" t="s">
        <v>49</v>
      </c>
      <c r="B328" s="7">
        <v>37</v>
      </c>
      <c r="D328" s="397" t="s">
        <v>48</v>
      </c>
      <c r="E328" s="397"/>
      <c r="F328" s="397"/>
      <c r="G328" s="397"/>
      <c r="H328" s="397"/>
      <c r="I328" s="7">
        <v>3</v>
      </c>
      <c r="K328" s="398" t="s">
        <v>47</v>
      </c>
      <c r="L328" s="399"/>
      <c r="M328" s="399"/>
      <c r="N328" s="399"/>
      <c r="O328" s="399"/>
      <c r="P328" s="400"/>
      <c r="Q328" s="7">
        <v>0</v>
      </c>
    </row>
    <row r="329" spans="1:17" ht="12.95" customHeight="1">
      <c r="A329" s="7" t="s">
        <v>46</v>
      </c>
      <c r="B329" s="7">
        <v>4</v>
      </c>
      <c r="D329" s="397" t="s">
        <v>45</v>
      </c>
      <c r="E329" s="397"/>
      <c r="F329" s="397"/>
      <c r="G329" s="397"/>
      <c r="H329" s="397"/>
      <c r="I329" s="7">
        <v>21</v>
      </c>
      <c r="K329" s="398" t="s">
        <v>44</v>
      </c>
      <c r="L329" s="399"/>
      <c r="M329" s="399"/>
      <c r="N329" s="399"/>
      <c r="O329" s="399"/>
      <c r="P329" s="400"/>
      <c r="Q329" s="7">
        <v>0</v>
      </c>
    </row>
    <row r="330" spans="1:17" ht="12.95" customHeight="1">
      <c r="A330" s="7" t="s">
        <v>43</v>
      </c>
      <c r="B330" s="7">
        <v>8</v>
      </c>
      <c r="D330" s="397" t="s">
        <v>42</v>
      </c>
      <c r="E330" s="397"/>
      <c r="F330" s="397"/>
      <c r="G330" s="397"/>
      <c r="H330" s="397"/>
      <c r="I330" s="7">
        <v>0</v>
      </c>
      <c r="K330" s="398" t="s">
        <v>41</v>
      </c>
      <c r="L330" s="399"/>
      <c r="M330" s="399"/>
      <c r="N330" s="399"/>
      <c r="O330" s="399"/>
      <c r="P330" s="400"/>
      <c r="Q330" s="7">
        <v>0</v>
      </c>
    </row>
    <row r="331" spans="1:17" ht="12.95" customHeight="1">
      <c r="A331" s="7" t="s">
        <v>40</v>
      </c>
      <c r="B331" s="7">
        <v>2</v>
      </c>
      <c r="D331" s="397" t="s">
        <v>39</v>
      </c>
      <c r="E331" s="397"/>
      <c r="F331" s="397"/>
      <c r="G331" s="397"/>
      <c r="H331" s="397"/>
      <c r="I331" s="7">
        <v>8</v>
      </c>
      <c r="K331" s="398" t="s">
        <v>38</v>
      </c>
      <c r="L331" s="399"/>
      <c r="M331" s="399"/>
      <c r="N331" s="399"/>
      <c r="O331" s="399"/>
      <c r="P331" s="400"/>
      <c r="Q331" s="7">
        <v>15</v>
      </c>
    </row>
    <row r="332" spans="1:17" ht="12.95" customHeight="1">
      <c r="A332" s="7" t="s">
        <v>37</v>
      </c>
      <c r="B332" s="7">
        <v>1</v>
      </c>
      <c r="D332" s="397" t="s">
        <v>36</v>
      </c>
      <c r="E332" s="397"/>
      <c r="F332" s="397"/>
      <c r="G332" s="397"/>
      <c r="H332" s="397"/>
      <c r="I332" s="7">
        <v>2</v>
      </c>
      <c r="K332" s="398" t="s">
        <v>35</v>
      </c>
      <c r="L332" s="399"/>
      <c r="M332" s="399"/>
      <c r="N332" s="399"/>
      <c r="O332" s="399"/>
      <c r="P332" s="400"/>
      <c r="Q332" s="7">
        <v>0</v>
      </c>
    </row>
    <row r="333" spans="1:17" ht="12.95" customHeight="1">
      <c r="A333" s="7" t="s">
        <v>34</v>
      </c>
      <c r="B333" s="7">
        <v>1</v>
      </c>
      <c r="D333" s="397" t="s">
        <v>33</v>
      </c>
      <c r="E333" s="397"/>
      <c r="F333" s="397"/>
      <c r="G333" s="397"/>
      <c r="H333" s="397"/>
      <c r="I333" s="7">
        <v>16</v>
      </c>
      <c r="K333" s="398" t="s">
        <v>32</v>
      </c>
      <c r="L333" s="399"/>
      <c r="M333" s="399"/>
      <c r="N333" s="399"/>
      <c r="O333" s="399"/>
      <c r="P333" s="400"/>
      <c r="Q333" s="7">
        <v>1</v>
      </c>
    </row>
    <row r="334" spans="1:17" ht="12.95" customHeight="1">
      <c r="A334" s="7" t="s">
        <v>31</v>
      </c>
      <c r="B334" s="7">
        <v>0</v>
      </c>
      <c r="D334" s="397" t="s">
        <v>30</v>
      </c>
      <c r="E334" s="397"/>
      <c r="F334" s="397"/>
      <c r="G334" s="397"/>
      <c r="H334" s="397"/>
      <c r="I334" s="7">
        <v>26</v>
      </c>
      <c r="K334" s="398" t="s">
        <v>29</v>
      </c>
      <c r="L334" s="399"/>
      <c r="M334" s="399"/>
      <c r="N334" s="399"/>
      <c r="O334" s="399"/>
      <c r="P334" s="400"/>
      <c r="Q334" s="7">
        <v>0</v>
      </c>
    </row>
    <row r="335" spans="1:17" ht="12.95" customHeight="1">
      <c r="A335" s="7" t="s">
        <v>28</v>
      </c>
      <c r="B335" s="7">
        <v>0</v>
      </c>
      <c r="D335" s="397" t="s">
        <v>27</v>
      </c>
      <c r="E335" s="397"/>
      <c r="F335" s="397"/>
      <c r="G335" s="397"/>
      <c r="H335" s="397"/>
      <c r="I335" s="7">
        <v>5</v>
      </c>
      <c r="K335" s="427" t="s">
        <v>26</v>
      </c>
      <c r="L335" s="427"/>
      <c r="M335" s="427"/>
      <c r="N335" s="427"/>
      <c r="O335" s="427"/>
      <c r="P335" s="427"/>
      <c r="Q335" s="7">
        <v>0</v>
      </c>
    </row>
    <row r="336" spans="1:17" ht="12.95" customHeight="1">
      <c r="A336" s="7" t="s">
        <v>25</v>
      </c>
      <c r="B336" s="7">
        <v>3</v>
      </c>
      <c r="D336" s="397" t="s">
        <v>24</v>
      </c>
      <c r="E336" s="397"/>
      <c r="F336" s="397"/>
      <c r="G336" s="397"/>
      <c r="H336" s="397"/>
      <c r="I336" s="7">
        <v>3</v>
      </c>
      <c r="K336" s="427" t="s">
        <v>23</v>
      </c>
      <c r="L336" s="427"/>
      <c r="M336" s="427"/>
      <c r="N336" s="427"/>
      <c r="O336" s="427"/>
      <c r="P336" s="427"/>
      <c r="Q336" s="7">
        <v>9</v>
      </c>
    </row>
    <row r="337" spans="1:17" ht="12.95" customHeight="1">
      <c r="A337" s="7" t="s">
        <v>22</v>
      </c>
      <c r="B337" s="7">
        <v>4</v>
      </c>
      <c r="D337" s="397" t="s">
        <v>21</v>
      </c>
      <c r="E337" s="397"/>
      <c r="F337" s="397"/>
      <c r="G337" s="397"/>
      <c r="H337" s="397"/>
      <c r="I337" s="7">
        <v>1</v>
      </c>
      <c r="K337" s="398" t="s">
        <v>20</v>
      </c>
      <c r="L337" s="399"/>
      <c r="M337" s="399"/>
      <c r="N337" s="399"/>
      <c r="O337" s="399"/>
      <c r="P337" s="400"/>
      <c r="Q337" s="7">
        <v>1</v>
      </c>
    </row>
    <row r="338" spans="1:17" ht="12.95" customHeight="1">
      <c r="A338" s="7" t="s">
        <v>19</v>
      </c>
      <c r="B338" s="7">
        <v>3</v>
      </c>
      <c r="D338" s="397" t="s">
        <v>18</v>
      </c>
      <c r="E338" s="397"/>
      <c r="F338" s="397"/>
      <c r="G338" s="397"/>
      <c r="H338" s="397"/>
      <c r="I338" s="7">
        <v>0</v>
      </c>
      <c r="K338" s="398" t="s">
        <v>17</v>
      </c>
      <c r="L338" s="399"/>
      <c r="M338" s="399"/>
      <c r="N338" s="399"/>
      <c r="O338" s="399"/>
      <c r="P338" s="400"/>
      <c r="Q338" s="7">
        <v>0</v>
      </c>
    </row>
    <row r="339" spans="1:17" ht="12.95" customHeight="1">
      <c r="A339" s="7" t="s">
        <v>16</v>
      </c>
      <c r="B339" s="7">
        <v>2</v>
      </c>
      <c r="D339" s="397" t="s">
        <v>15</v>
      </c>
      <c r="E339" s="397"/>
      <c r="F339" s="397"/>
      <c r="G339" s="397"/>
      <c r="H339" s="397"/>
      <c r="I339" s="7">
        <v>0</v>
      </c>
      <c r="K339" s="398" t="s">
        <v>14</v>
      </c>
      <c r="L339" s="399"/>
      <c r="M339" s="399"/>
      <c r="N339" s="399"/>
      <c r="O339" s="399"/>
      <c r="P339" s="400"/>
      <c r="Q339" s="7">
        <v>2</v>
      </c>
    </row>
    <row r="340" spans="1:17" ht="12.95" customHeight="1">
      <c r="A340" s="7" t="s">
        <v>13</v>
      </c>
      <c r="B340" s="7">
        <v>0</v>
      </c>
      <c r="D340" s="10" t="s">
        <v>12</v>
      </c>
      <c r="E340" s="9"/>
      <c r="F340" s="9"/>
      <c r="G340" s="9"/>
      <c r="H340" s="8"/>
      <c r="I340" s="7">
        <v>0</v>
      </c>
      <c r="K340" s="398" t="s">
        <v>11</v>
      </c>
      <c r="L340" s="399"/>
      <c r="M340" s="399"/>
      <c r="N340" s="399"/>
      <c r="O340" s="399"/>
      <c r="P340" s="400"/>
      <c r="Q340" s="7">
        <v>7</v>
      </c>
    </row>
    <row r="341" spans="1:17" ht="12.95" customHeight="1">
      <c r="A341" s="6"/>
      <c r="B341" s="6"/>
      <c r="D341" s="6"/>
      <c r="E341" s="6"/>
      <c r="F341" s="6"/>
      <c r="G341" s="6"/>
      <c r="H341" s="6"/>
      <c r="I341" s="6"/>
      <c r="K341" s="398" t="s">
        <v>10</v>
      </c>
      <c r="L341" s="399"/>
      <c r="M341" s="399"/>
      <c r="N341" s="399"/>
      <c r="O341" s="399"/>
      <c r="P341" s="400"/>
      <c r="Q341" s="7">
        <v>15</v>
      </c>
    </row>
    <row r="342" spans="1:17" ht="12.95" customHeight="1">
      <c r="A342" s="6"/>
      <c r="B342" s="6"/>
      <c r="D342" s="6"/>
      <c r="E342" s="6"/>
      <c r="F342" s="6"/>
      <c r="G342" s="6"/>
      <c r="H342" s="6"/>
      <c r="I342" s="6"/>
      <c r="K342" s="398" t="s">
        <v>9</v>
      </c>
      <c r="L342" s="399"/>
      <c r="M342" s="399"/>
      <c r="N342" s="399"/>
      <c r="O342" s="399"/>
      <c r="P342" s="400"/>
      <c r="Q342" s="7">
        <v>3</v>
      </c>
    </row>
    <row r="343" spans="1:17" ht="12.95" customHeight="1">
      <c r="A343" s="6"/>
      <c r="B343" s="6"/>
      <c r="D343" s="6"/>
      <c r="E343" s="6"/>
      <c r="F343" s="6"/>
      <c r="G343" s="6"/>
      <c r="H343" s="6"/>
      <c r="I343" s="6"/>
      <c r="K343" s="398" t="s">
        <v>8</v>
      </c>
      <c r="L343" s="399"/>
      <c r="M343" s="399"/>
      <c r="N343" s="399"/>
      <c r="O343" s="399"/>
      <c r="P343" s="400"/>
      <c r="Q343" s="7">
        <v>4</v>
      </c>
    </row>
    <row r="344" spans="1:17" ht="12.95" customHeight="1">
      <c r="A344" s="6"/>
      <c r="B344" s="6"/>
      <c r="D344" s="6"/>
      <c r="E344" s="6"/>
      <c r="F344" s="6"/>
      <c r="G344" s="6"/>
      <c r="H344" s="6"/>
      <c r="I344" s="6"/>
      <c r="K344" s="398" t="s">
        <v>7</v>
      </c>
      <c r="L344" s="399"/>
      <c r="M344" s="399"/>
      <c r="N344" s="399"/>
      <c r="O344" s="399"/>
      <c r="P344" s="400"/>
      <c r="Q344" s="7">
        <v>8</v>
      </c>
    </row>
    <row r="345" spans="1:17" ht="12.95" customHeight="1">
      <c r="H345" s="1"/>
      <c r="I345" s="1"/>
      <c r="K345" s="398" t="s">
        <v>6</v>
      </c>
      <c r="L345" s="399"/>
      <c r="M345" s="399"/>
      <c r="N345" s="399"/>
      <c r="O345" s="399"/>
      <c r="P345" s="400"/>
      <c r="Q345" s="7">
        <v>4</v>
      </c>
    </row>
    <row r="346" spans="1:17" ht="12.95" customHeight="1">
      <c r="H346" s="1"/>
      <c r="I346" s="1"/>
      <c r="K346" s="398" t="s">
        <v>5</v>
      </c>
      <c r="L346" s="399"/>
      <c r="M346" s="399"/>
      <c r="N346" s="399"/>
      <c r="O346" s="399"/>
      <c r="P346" s="400"/>
      <c r="Q346" s="7">
        <v>13</v>
      </c>
    </row>
    <row r="347" spans="1:17" ht="12.95" customHeight="1">
      <c r="H347" s="1"/>
      <c r="I347" s="1"/>
      <c r="K347" s="428" t="s">
        <v>4</v>
      </c>
      <c r="L347" s="428"/>
      <c r="M347" s="428"/>
      <c r="N347" s="428"/>
      <c r="O347" s="428"/>
      <c r="P347" s="428"/>
      <c r="Q347" s="7">
        <v>0</v>
      </c>
    </row>
    <row r="348" spans="1:17" ht="12.95" customHeight="1">
      <c r="H348" s="1"/>
      <c r="I348" s="1"/>
      <c r="K348" s="427" t="s">
        <v>3</v>
      </c>
      <c r="L348" s="427"/>
      <c r="M348" s="427"/>
      <c r="N348" s="427"/>
      <c r="O348" s="427"/>
      <c r="P348" s="427"/>
      <c r="Q348" s="7">
        <v>4</v>
      </c>
    </row>
    <row r="349" spans="1:17" ht="12.95" customHeight="1">
      <c r="H349" s="1"/>
      <c r="I349" s="1"/>
      <c r="K349" s="427" t="s">
        <v>2</v>
      </c>
      <c r="L349" s="427"/>
      <c r="M349" s="427"/>
      <c r="N349" s="427"/>
      <c r="O349" s="427"/>
      <c r="P349" s="427"/>
      <c r="Q349" s="7">
        <v>73</v>
      </c>
    </row>
    <row r="350" spans="1:17" ht="12.95" customHeight="1">
      <c r="H350" s="1"/>
      <c r="I350" s="1"/>
      <c r="K350" s="427" t="s">
        <v>1</v>
      </c>
      <c r="L350" s="427"/>
      <c r="M350" s="427"/>
      <c r="N350" s="427"/>
      <c r="O350" s="427"/>
      <c r="P350" s="427"/>
      <c r="Q350" s="7">
        <v>30</v>
      </c>
    </row>
    <row r="351" spans="1:17" ht="12.95" customHeight="1">
      <c r="H351" s="1"/>
      <c r="I351" s="1"/>
      <c r="K351" s="427" t="s">
        <v>0</v>
      </c>
      <c r="L351" s="427"/>
      <c r="M351" s="427"/>
      <c r="N351" s="427"/>
      <c r="O351" s="427"/>
      <c r="P351" s="427"/>
      <c r="Q351" s="7">
        <v>5</v>
      </c>
    </row>
    <row r="352" spans="1:17" ht="12.95" customHeight="1">
      <c r="H352" s="1"/>
      <c r="I352" s="1"/>
      <c r="K352" s="6"/>
      <c r="L352" s="6"/>
      <c r="M352" s="6"/>
      <c r="N352" s="6"/>
      <c r="O352" s="6"/>
      <c r="P352" s="6"/>
      <c r="Q352" s="6"/>
    </row>
    <row r="353" spans="4:22" ht="12.95" customHeight="1">
      <c r="I353" s="3"/>
      <c r="K353" s="6"/>
      <c r="L353" s="6"/>
      <c r="M353" s="6"/>
      <c r="N353" s="6"/>
      <c r="O353" s="6"/>
      <c r="P353" s="6"/>
      <c r="Q353" s="6"/>
    </row>
    <row r="354" spans="4:22" ht="12.95" customHeight="1">
      <c r="I354" s="3"/>
      <c r="K354" s="6"/>
      <c r="L354" s="6"/>
      <c r="M354" s="6"/>
      <c r="N354" s="6"/>
      <c r="O354" s="6"/>
      <c r="P354" s="6"/>
      <c r="Q354" s="6"/>
    </row>
    <row r="355" spans="4:22" ht="12.95" customHeight="1">
      <c r="I355" s="3"/>
      <c r="K355" s="6"/>
      <c r="L355" s="6"/>
      <c r="M355" s="6"/>
      <c r="N355" s="6"/>
      <c r="O355" s="6"/>
      <c r="P355" s="6"/>
      <c r="Q355" s="6"/>
      <c r="R355" s="5"/>
      <c r="S355" s="5"/>
      <c r="T355" s="5"/>
      <c r="U355" s="5"/>
      <c r="V355" s="5"/>
    </row>
    <row r="356" spans="4:22">
      <c r="D356" s="5"/>
      <c r="E356" s="5"/>
      <c r="F356" s="5"/>
      <c r="G356" s="5"/>
      <c r="H356" s="5"/>
      <c r="I356" s="5"/>
    </row>
    <row r="357" spans="4:22">
      <c r="I357" s="4"/>
    </row>
    <row r="358" spans="4:22">
      <c r="I358" s="3"/>
    </row>
    <row r="359" spans="4:22">
      <c r="I359" s="3"/>
    </row>
    <row r="360" spans="4:22">
      <c r="I360" s="3"/>
    </row>
    <row r="361" spans="4:22">
      <c r="I361" s="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6">
    <mergeCell ref="K351:P351"/>
    <mergeCell ref="K344:P344"/>
    <mergeCell ref="K345:P345"/>
    <mergeCell ref="K346:P346"/>
    <mergeCell ref="K347:P347"/>
    <mergeCell ref="K348:P348"/>
    <mergeCell ref="K349:P349"/>
    <mergeCell ref="D337:H337"/>
    <mergeCell ref="K337:P337"/>
    <mergeCell ref="D339:H339"/>
    <mergeCell ref="K339:P339"/>
    <mergeCell ref="K340:P340"/>
    <mergeCell ref="K341:P341"/>
    <mergeCell ref="K342:P342"/>
    <mergeCell ref="K343:P343"/>
    <mergeCell ref="K350:P350"/>
    <mergeCell ref="D325:H325"/>
    <mergeCell ref="K325:P325"/>
    <mergeCell ref="D338:H338"/>
    <mergeCell ref="K338:P338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26:H326"/>
    <mergeCell ref="K326:P326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D318:H318"/>
    <mergeCell ref="K318:P318"/>
    <mergeCell ref="D319:H319"/>
    <mergeCell ref="K319:P319"/>
    <mergeCell ref="D320:H320"/>
    <mergeCell ref="K320:P320"/>
    <mergeCell ref="D321:H321"/>
    <mergeCell ref="K321:P321"/>
    <mergeCell ref="D322:H322"/>
    <mergeCell ref="K322:P322"/>
    <mergeCell ref="D323:H323"/>
    <mergeCell ref="K323:P323"/>
    <mergeCell ref="D324:H324"/>
    <mergeCell ref="K324:P324"/>
    <mergeCell ref="A306:E306"/>
    <mergeCell ref="A307:E307"/>
    <mergeCell ref="A309:G309"/>
    <mergeCell ref="A239:C239"/>
    <mergeCell ref="A262:V262"/>
    <mergeCell ref="H281:N281"/>
    <mergeCell ref="H283:L283"/>
    <mergeCell ref="H284:L284"/>
    <mergeCell ref="H285:L285"/>
    <mergeCell ref="A291:F291"/>
    <mergeCell ref="A292:E292"/>
    <mergeCell ref="A293:E293"/>
    <mergeCell ref="A294:E294"/>
    <mergeCell ref="A295:E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227:E227"/>
    <mergeCell ref="A233:C233"/>
    <mergeCell ref="A214:B214"/>
    <mergeCell ref="A215:B215"/>
    <mergeCell ref="A222:F222"/>
    <mergeCell ref="A223:E223"/>
    <mergeCell ref="A224:E224"/>
    <mergeCell ref="F154:G155"/>
    <mergeCell ref="H154:H155"/>
    <mergeCell ref="A225:E225"/>
    <mergeCell ref="I225:Q225"/>
    <mergeCell ref="A226:E226"/>
    <mergeCell ref="I226:Q226"/>
    <mergeCell ref="I224:R22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200:G200"/>
    <mergeCell ref="A202:F202"/>
    <mergeCell ref="A203:F203"/>
    <mergeCell ref="A207:C207"/>
    <mergeCell ref="A208:A211"/>
    <mergeCell ref="B208:B211"/>
    <mergeCell ref="C208:C211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S9:T9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1:I1"/>
    <mergeCell ref="J1:V1"/>
    <mergeCell ref="A2:I2"/>
    <mergeCell ref="J2:V2"/>
    <mergeCell ref="Q3:R3"/>
    <mergeCell ref="S3:T3"/>
    <mergeCell ref="U3:V3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S4:T4"/>
    <mergeCell ref="U4:V4"/>
    <mergeCell ref="R5:S5"/>
    <mergeCell ref="T5:U5"/>
    <mergeCell ref="B10:C10"/>
    <mergeCell ref="K10:L10"/>
    <mergeCell ref="B9:C9"/>
    <mergeCell ref="E113:E114"/>
    <mergeCell ref="F113:F114"/>
    <mergeCell ref="G113:G114"/>
    <mergeCell ref="B4:C4"/>
    <mergeCell ref="K4:L4"/>
    <mergeCell ref="Q4:R4"/>
    <mergeCell ref="A67:V67"/>
    <mergeCell ref="B69:C69"/>
    <mergeCell ref="D69:E69"/>
    <mergeCell ref="G69:I69"/>
    <mergeCell ref="A98:A99"/>
    <mergeCell ref="B98:C99"/>
    <mergeCell ref="D98:E99"/>
    <mergeCell ref="F98:F99"/>
    <mergeCell ref="B100:C100"/>
    <mergeCell ref="D100:E100"/>
    <mergeCell ref="B6:C6"/>
    <mergeCell ref="K6:L6"/>
    <mergeCell ref="U6:V6"/>
    <mergeCell ref="B8:C8"/>
    <mergeCell ref="K8:L8"/>
    <mergeCell ref="U8:V8"/>
    <mergeCell ref="K9:L9"/>
    <mergeCell ref="N9:P9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19685039370078741" right="0.19685039370078741" top="0.39370078740157483" bottom="0.19685039370078741" header="0" footer="0.31496062992125984"/>
  <pageSetup paperSize="9" scale="95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C3B85C1-9796-4157-B224-64019B7F4F52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ssquartier Port Marianne</vt:lpstr>
      <vt:lpstr>'ssquartier Port Marianne'!Impression_des_titres</vt:lpstr>
      <vt:lpstr>'ssquartier Port Marianne'!Zone_d_impression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2014-06-04T12:54:11Z</dcterms:created>
  <dcterms:modified xsi:type="dcterms:W3CDTF">2014-06-16T14:33:54Z</dcterms:modified>
</cp:coreProperties>
</file>